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showInkAnnotation="0" codeName="ThisWorkbook"/>
  <xr:revisionPtr revIDLastSave="0" documentId="13_ncr:1_{3EBE19A3-BF16-4BAF-BF40-08C12010675D}" xr6:coauthVersionLast="46" xr6:coauthVersionMax="46" xr10:uidLastSave="{00000000-0000-0000-0000-000000000000}"/>
  <workbookProtection workbookAlgorithmName="SHA-512" workbookHashValue="yyQeLhkgmld5wz6As59zxK/vNFPf2QutfOI35trzyCynKAZtaBMtKKQRzo/uHT2Ln0f7YdCnWpuDf8UWd3Vtkw==" workbookSaltValue="mxu133FT54avGvS6YSU7dA==" workbookSpinCount="100000" lockStructure="1"/>
  <bookViews>
    <workbookView xWindow="-120" yWindow="-120" windowWidth="29040" windowHeight="15840" tabRatio="688" xr2:uid="{00000000-000D-0000-FFFF-FFFF00000000}"/>
  </bookViews>
  <sheets>
    <sheet name="Supply_Details" sheetId="1" r:id="rId1"/>
    <sheet name="Risk_Assessment" sheetId="2" r:id="rId2"/>
    <sheet name="Unanswered_Questions" sheetId="12" r:id="rId3"/>
    <sheet name="Risk_Register" sheetId="9" r:id="rId4"/>
    <sheet name="Risk_Assessment_Report" sheetId="7" r:id="rId5"/>
    <sheet name="Controls_&amp;_Actions" sheetId="10" r:id="rId6"/>
    <sheet name="Outstanding_actions_summary" sheetId="13" r:id="rId7"/>
    <sheet name="Lookup Admin" sheetId="4" state="hidden" r:id="rId8"/>
  </sheets>
  <definedNames>
    <definedName name="_xlnm._FilterDatabase" localSheetId="7" hidden="1">'Lookup Admin'!$A$1:$D$1</definedName>
    <definedName name="_xlnm._FilterDatabase" localSheetId="4" hidden="1">Risk_Assessment_Report!$A$15:$F$15</definedName>
    <definedName name="_xlnm._FilterDatabase" localSheetId="3" hidden="1">Risk_Register!$A$4:$E$130</definedName>
    <definedName name="_xlnm._FilterDatabase" localSheetId="2" hidden="1">Unanswered_Questions!$A$4:$D$115</definedName>
    <definedName name="_xlnm.Print_Area" localSheetId="4">Risk_Assessment_Report!$A$1:$F$173</definedName>
    <definedName name="_xlnm.Print_Titles" localSheetId="2">Unanswered_Questions!$4:$4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4" i="7" l="1"/>
  <c r="F13" i="7"/>
  <c r="F12" i="7"/>
  <c r="F11" i="7"/>
  <c r="E14" i="7"/>
  <c r="E13" i="7"/>
  <c r="E12" i="7"/>
  <c r="E11" i="7"/>
  <c r="D14" i="7"/>
  <c r="D13" i="7"/>
  <c r="D12" i="7"/>
  <c r="D11" i="7"/>
  <c r="A14" i="7"/>
  <c r="A13" i="7"/>
  <c r="A12" i="7"/>
  <c r="A11" i="7"/>
  <c r="F10" i="7"/>
  <c r="F9" i="7"/>
  <c r="F8" i="7"/>
  <c r="F7" i="7"/>
  <c r="F6" i="7"/>
  <c r="E10" i="7"/>
  <c r="E9" i="7"/>
  <c r="E8" i="7"/>
  <c r="E7" i="7"/>
  <c r="E6" i="7"/>
  <c r="D10" i="7"/>
  <c r="D9" i="7"/>
  <c r="D8" i="7"/>
  <c r="D7" i="7"/>
  <c r="D6" i="7"/>
  <c r="A10" i="7"/>
  <c r="A9" i="7"/>
  <c r="A8" i="7"/>
  <c r="A7" i="7"/>
  <c r="A6" i="7"/>
  <c r="F5" i="7"/>
  <c r="E5" i="7"/>
  <c r="D5" i="7"/>
  <c r="B104" i="10"/>
  <c r="B14" i="7" s="1"/>
  <c r="B94" i="10"/>
  <c r="B13" i="7" s="1"/>
  <c r="B84" i="10"/>
  <c r="B12" i="7" s="1"/>
  <c r="B74" i="10"/>
  <c r="B11" i="7" s="1"/>
  <c r="B64" i="10"/>
  <c r="B10" i="7" s="1"/>
  <c r="B54" i="10"/>
  <c r="B9" i="7" s="1"/>
  <c r="B44" i="10"/>
  <c r="B8" i="7" s="1"/>
  <c r="B34" i="10"/>
  <c r="B7" i="7" s="1"/>
  <c r="B24" i="10"/>
  <c r="B6" i="7" s="1"/>
  <c r="B14" i="10"/>
  <c r="B5" i="7" s="1"/>
  <c r="A5" i="7"/>
  <c r="I42" i="2" l="1"/>
  <c r="I43" i="2"/>
  <c r="I44" i="2"/>
  <c r="I45" i="2"/>
  <c r="I46" i="2"/>
  <c r="I47" i="2"/>
  <c r="I48" i="2"/>
  <c r="I49" i="2"/>
  <c r="I50" i="2"/>
  <c r="I51" i="2"/>
  <c r="I52" i="2"/>
  <c r="I53" i="2"/>
  <c r="I41" i="2"/>
  <c r="I283" i="2"/>
  <c r="I284" i="2"/>
  <c r="I285" i="2"/>
  <c r="I286" i="2"/>
  <c r="I287" i="2"/>
  <c r="I282" i="2"/>
  <c r="I206" i="2"/>
  <c r="I207" i="2"/>
  <c r="I208" i="2"/>
  <c r="I209" i="2"/>
  <c r="I205" i="2"/>
  <c r="I168" i="2"/>
  <c r="I169" i="2"/>
  <c r="I170" i="2"/>
  <c r="I167" i="2"/>
  <c r="I151" i="2"/>
  <c r="I152" i="2"/>
  <c r="I153" i="2"/>
  <c r="I154" i="2"/>
  <c r="I155" i="2"/>
  <c r="I156" i="2"/>
  <c r="I157" i="2"/>
  <c r="I158" i="2"/>
  <c r="I159" i="2"/>
  <c r="I160" i="2"/>
  <c r="I161" i="2"/>
  <c r="I162" i="2"/>
  <c r="I163" i="2"/>
  <c r="I150" i="2"/>
  <c r="I141" i="2"/>
  <c r="I142" i="2"/>
  <c r="I143" i="2"/>
  <c r="I144" i="2"/>
  <c r="I145" i="2"/>
  <c r="I140" i="2"/>
  <c r="A308" i="7" l="1"/>
  <c r="B308" i="7"/>
  <c r="C308" i="7"/>
  <c r="D308" i="7"/>
  <c r="E308" i="7"/>
  <c r="A309" i="7"/>
  <c r="B309" i="7"/>
  <c r="C309" i="7"/>
  <c r="D309" i="7"/>
  <c r="E309" i="7"/>
  <c r="A310" i="7"/>
  <c r="B310" i="7"/>
  <c r="C310" i="7"/>
  <c r="D310" i="7"/>
  <c r="E310" i="7"/>
  <c r="A311" i="7"/>
  <c r="B311" i="7"/>
  <c r="C311" i="7"/>
  <c r="D311" i="7"/>
  <c r="E311" i="7"/>
  <c r="A312" i="7"/>
  <c r="B312" i="7"/>
  <c r="C312" i="7"/>
  <c r="D312" i="7"/>
  <c r="E312" i="7"/>
  <c r="A313" i="7"/>
  <c r="B313" i="7"/>
  <c r="C313" i="7"/>
  <c r="D313" i="7"/>
  <c r="E313" i="7"/>
  <c r="A314" i="7"/>
  <c r="B314" i="7"/>
  <c r="C314" i="7"/>
  <c r="D314" i="7"/>
  <c r="E314" i="7"/>
  <c r="A315" i="7"/>
  <c r="B315" i="7"/>
  <c r="C315" i="7"/>
  <c r="D315" i="7"/>
  <c r="E315" i="7"/>
  <c r="A316" i="7"/>
  <c r="B316" i="7"/>
  <c r="C316" i="7"/>
  <c r="D316" i="7"/>
  <c r="E316" i="7"/>
  <c r="A317" i="7"/>
  <c r="B317" i="7"/>
  <c r="C317" i="7"/>
  <c r="D317" i="7"/>
  <c r="E317" i="7"/>
  <c r="A318" i="7"/>
  <c r="B318" i="7"/>
  <c r="C318" i="7"/>
  <c r="D318" i="7"/>
  <c r="E318" i="7"/>
  <c r="A319" i="7"/>
  <c r="B319" i="7"/>
  <c r="C319" i="7"/>
  <c r="D319" i="7"/>
  <c r="E319" i="7"/>
  <c r="A320" i="7"/>
  <c r="B320" i="7"/>
  <c r="C320" i="7"/>
  <c r="D320" i="7"/>
  <c r="E320" i="7"/>
  <c r="A321" i="7"/>
  <c r="B321" i="7"/>
  <c r="C321" i="7"/>
  <c r="D321" i="7"/>
  <c r="E321" i="7"/>
  <c r="A322" i="7"/>
  <c r="B322" i="7"/>
  <c r="C322" i="7"/>
  <c r="D322" i="7"/>
  <c r="E322" i="7"/>
  <c r="A323" i="7"/>
  <c r="B323" i="7"/>
  <c r="C323" i="7"/>
  <c r="D323" i="7"/>
  <c r="E323" i="7"/>
  <c r="A324" i="7"/>
  <c r="B324" i="7"/>
  <c r="C324" i="7"/>
  <c r="D324" i="7"/>
  <c r="E324" i="7"/>
  <c r="A325" i="7"/>
  <c r="B325" i="7"/>
  <c r="C325" i="7"/>
  <c r="D325" i="7"/>
  <c r="E325" i="7"/>
  <c r="A326" i="7"/>
  <c r="B326" i="7"/>
  <c r="C326" i="7"/>
  <c r="D326" i="7"/>
  <c r="E326" i="7"/>
  <c r="A327" i="7"/>
  <c r="B327" i="7"/>
  <c r="C327" i="7"/>
  <c r="D327" i="7"/>
  <c r="E327" i="7"/>
  <c r="A328" i="7"/>
  <c r="B328" i="7"/>
  <c r="C328" i="7"/>
  <c r="D328" i="7"/>
  <c r="E328" i="7"/>
  <c r="A329" i="7"/>
  <c r="B329" i="7"/>
  <c r="C329" i="7"/>
  <c r="D329" i="7"/>
  <c r="E329" i="7"/>
  <c r="A330" i="7"/>
  <c r="B330" i="7"/>
  <c r="C330" i="7"/>
  <c r="D330" i="7"/>
  <c r="E330" i="7"/>
  <c r="A331" i="7"/>
  <c r="B331" i="7"/>
  <c r="C331" i="7"/>
  <c r="D331" i="7"/>
  <c r="E331" i="7"/>
  <c r="A332" i="7"/>
  <c r="B332" i="7"/>
  <c r="C332" i="7"/>
  <c r="D332" i="7"/>
  <c r="E332" i="7"/>
  <c r="A32" i="7"/>
  <c r="B32" i="7"/>
  <c r="E32" i="7"/>
  <c r="A33" i="7"/>
  <c r="B33" i="7"/>
  <c r="E33" i="7"/>
  <c r="A34" i="7"/>
  <c r="B34" i="7"/>
  <c r="E34" i="7"/>
  <c r="A35" i="7"/>
  <c r="B35" i="7"/>
  <c r="E35" i="7"/>
  <c r="A36" i="7"/>
  <c r="B36" i="7"/>
  <c r="E36" i="7"/>
  <c r="A37" i="7"/>
  <c r="B37" i="7"/>
  <c r="E37" i="7"/>
  <c r="A38" i="7"/>
  <c r="A39" i="7"/>
  <c r="B39" i="7"/>
  <c r="E39" i="7"/>
  <c r="A40" i="7"/>
  <c r="B40" i="7"/>
  <c r="E40" i="7"/>
  <c r="A41" i="7"/>
  <c r="B41" i="7"/>
  <c r="E41" i="7"/>
  <c r="A42" i="7"/>
  <c r="B42" i="7"/>
  <c r="E42" i="7"/>
  <c r="A43" i="7"/>
  <c r="B43" i="7"/>
  <c r="E43" i="7"/>
  <c r="A44" i="7"/>
  <c r="B44" i="7"/>
  <c r="E44" i="7"/>
  <c r="A45" i="7"/>
  <c r="B45" i="7"/>
  <c r="E45" i="7"/>
  <c r="A46" i="7"/>
  <c r="B46" i="7"/>
  <c r="E46" i="7"/>
  <c r="A47" i="7"/>
  <c r="B47" i="7"/>
  <c r="E47" i="7"/>
  <c r="A48" i="7"/>
  <c r="A49" i="7"/>
  <c r="B49" i="7"/>
  <c r="E49" i="7"/>
  <c r="A50" i="7"/>
  <c r="B50" i="7"/>
  <c r="E50" i="7"/>
  <c r="A51" i="7"/>
  <c r="B51" i="7"/>
  <c r="E51" i="7"/>
  <c r="A52" i="7"/>
  <c r="B52" i="7"/>
  <c r="E52" i="7"/>
  <c r="A53" i="7"/>
  <c r="B53" i="7"/>
  <c r="E53" i="7"/>
  <c r="A54" i="7"/>
  <c r="B54" i="7"/>
  <c r="E54" i="7"/>
  <c r="A55" i="7"/>
  <c r="B55" i="7"/>
  <c r="E55" i="7"/>
  <c r="A56" i="7"/>
  <c r="B56" i="7"/>
  <c r="E56" i="7"/>
  <c r="A57" i="7"/>
  <c r="B57" i="7"/>
  <c r="E57" i="7"/>
  <c r="A58" i="7"/>
  <c r="B58" i="7"/>
  <c r="E58" i="7"/>
  <c r="A59" i="7"/>
  <c r="B59" i="7"/>
  <c r="E59" i="7"/>
  <c r="A60" i="7"/>
  <c r="B60" i="7"/>
  <c r="E60" i="7"/>
  <c r="A61" i="7"/>
  <c r="B61" i="7"/>
  <c r="E61" i="7"/>
  <c r="A62" i="7"/>
  <c r="B62" i="7"/>
  <c r="E62" i="7"/>
  <c r="A63" i="7"/>
  <c r="B63" i="7"/>
  <c r="C63" i="7"/>
  <c r="E63" i="7"/>
  <c r="A64" i="7"/>
  <c r="B64" i="7"/>
  <c r="E64" i="7"/>
  <c r="A65" i="7"/>
  <c r="A66" i="7"/>
  <c r="B66" i="7"/>
  <c r="E66" i="7"/>
  <c r="A67" i="7"/>
  <c r="B67" i="7"/>
  <c r="E67" i="7"/>
  <c r="A68" i="7"/>
  <c r="B68" i="7"/>
  <c r="E68" i="7"/>
  <c r="A69" i="7"/>
  <c r="B69" i="7"/>
  <c r="E69" i="7"/>
  <c r="A70" i="7"/>
  <c r="B70" i="7"/>
  <c r="E70" i="7"/>
  <c r="A71" i="7"/>
  <c r="B71" i="7"/>
  <c r="E71" i="7"/>
  <c r="A72" i="7"/>
  <c r="B72" i="7"/>
  <c r="E72" i="7"/>
  <c r="A73" i="7"/>
  <c r="B73" i="7"/>
  <c r="E73" i="7"/>
  <c r="A74" i="7"/>
  <c r="B74" i="7"/>
  <c r="E74" i="7"/>
  <c r="A75" i="7"/>
  <c r="B75" i="7"/>
  <c r="E75" i="7"/>
  <c r="A76" i="7"/>
  <c r="B76" i="7"/>
  <c r="E76" i="7"/>
  <c r="A77" i="7"/>
  <c r="B77" i="7"/>
  <c r="E77" i="7"/>
  <c r="A78" i="7"/>
  <c r="B78" i="7"/>
  <c r="E78" i="7"/>
  <c r="A79" i="7"/>
  <c r="B79" i="7"/>
  <c r="E79" i="7"/>
  <c r="A80" i="7"/>
  <c r="B80" i="7"/>
  <c r="E80" i="7"/>
  <c r="A81" i="7"/>
  <c r="B81" i="7"/>
  <c r="E81" i="7"/>
  <c r="A82" i="7"/>
  <c r="B82" i="7"/>
  <c r="E82" i="7"/>
  <c r="A83" i="7"/>
  <c r="A84" i="7"/>
  <c r="B84" i="7"/>
  <c r="E84" i="7"/>
  <c r="A85" i="7"/>
  <c r="B85" i="7"/>
  <c r="E85" i="7"/>
  <c r="A86" i="7"/>
  <c r="B86" i="7"/>
  <c r="E86" i="7"/>
  <c r="A87" i="7"/>
  <c r="B87" i="7"/>
  <c r="E87" i="7"/>
  <c r="A88" i="7"/>
  <c r="B88" i="7"/>
  <c r="E88" i="7"/>
  <c r="A89" i="7"/>
  <c r="B89" i="7"/>
  <c r="E89" i="7"/>
  <c r="A90" i="7"/>
  <c r="B90" i="7"/>
  <c r="C90" i="7"/>
  <c r="E90" i="7"/>
  <c r="A91" i="7"/>
  <c r="B91" i="7"/>
  <c r="E91" i="7"/>
  <c r="A92" i="7"/>
  <c r="B92" i="7"/>
  <c r="C92" i="7"/>
  <c r="E92" i="7"/>
  <c r="A93" i="7"/>
  <c r="A94" i="7"/>
  <c r="B94" i="7"/>
  <c r="E94" i="7"/>
  <c r="A95" i="7"/>
  <c r="B95" i="7"/>
  <c r="E95" i="7"/>
  <c r="A96" i="7"/>
  <c r="B96" i="7"/>
  <c r="E96" i="7"/>
  <c r="A97" i="7"/>
  <c r="B97" i="7"/>
  <c r="E97" i="7"/>
  <c r="A98" i="7"/>
  <c r="B98" i="7"/>
  <c r="E98" i="7"/>
  <c r="A99" i="7"/>
  <c r="B99" i="7"/>
  <c r="C99" i="7"/>
  <c r="E99" i="7"/>
  <c r="A100" i="7"/>
  <c r="B100" i="7"/>
  <c r="E100" i="7"/>
  <c r="A101" i="7"/>
  <c r="B101" i="7"/>
  <c r="E101" i="7"/>
  <c r="A102" i="7"/>
  <c r="A103" i="7"/>
  <c r="B103" i="7"/>
  <c r="E103" i="7"/>
  <c r="A104" i="7"/>
  <c r="B104" i="7"/>
  <c r="E104" i="7"/>
  <c r="A105" i="7"/>
  <c r="B105" i="7"/>
  <c r="E105" i="7"/>
  <c r="A106" i="7"/>
  <c r="B106" i="7"/>
  <c r="C106" i="7"/>
  <c r="E106" i="7"/>
  <c r="A107" i="7"/>
  <c r="B107" i="7"/>
  <c r="C107" i="7"/>
  <c r="E107" i="7"/>
  <c r="A108" i="7"/>
  <c r="B108" i="7"/>
  <c r="E108" i="7"/>
  <c r="A109" i="7"/>
  <c r="B109" i="7"/>
  <c r="C109" i="7"/>
  <c r="E109" i="7"/>
  <c r="A110" i="7"/>
  <c r="B110" i="7"/>
  <c r="E110" i="7"/>
  <c r="A111" i="7"/>
  <c r="A112" i="7"/>
  <c r="B112" i="7"/>
  <c r="E112" i="7"/>
  <c r="A113" i="7"/>
  <c r="B113" i="7"/>
  <c r="E113" i="7"/>
  <c r="A114" i="7"/>
  <c r="B114" i="7"/>
  <c r="E114" i="7"/>
  <c r="A115" i="7"/>
  <c r="B115" i="7"/>
  <c r="C115" i="7"/>
  <c r="E115" i="7"/>
  <c r="A116" i="7"/>
  <c r="B116" i="7"/>
  <c r="E116" i="7"/>
  <c r="A117" i="7"/>
  <c r="A118" i="7"/>
  <c r="B118" i="7"/>
  <c r="E118" i="7"/>
  <c r="A119" i="7"/>
  <c r="B119" i="7"/>
  <c r="E119" i="7"/>
  <c r="A120" i="7"/>
  <c r="B120" i="7"/>
  <c r="E120" i="7"/>
  <c r="A121" i="7"/>
  <c r="B121" i="7"/>
  <c r="E121" i="7"/>
  <c r="A122" i="7"/>
  <c r="B122" i="7"/>
  <c r="C122" i="7"/>
  <c r="E122" i="7"/>
  <c r="A123" i="7"/>
  <c r="B123" i="7"/>
  <c r="E123" i="7"/>
  <c r="A124" i="7"/>
  <c r="B124" i="7"/>
  <c r="C124" i="7"/>
  <c r="E124" i="7"/>
  <c r="A125" i="7"/>
  <c r="B125" i="7"/>
  <c r="C125" i="7"/>
  <c r="E125" i="7"/>
  <c r="A126" i="7"/>
  <c r="B126" i="7"/>
  <c r="E126" i="7"/>
  <c r="A127" i="7"/>
  <c r="A128" i="7"/>
  <c r="B128" i="7"/>
  <c r="E128" i="7"/>
  <c r="A129" i="7"/>
  <c r="B129" i="7"/>
  <c r="E129" i="7"/>
  <c r="A130" i="7"/>
  <c r="B130" i="7"/>
  <c r="E130" i="7"/>
  <c r="A131" i="7"/>
  <c r="B131" i="7"/>
  <c r="E131" i="7"/>
  <c r="A132" i="7"/>
  <c r="B132" i="7"/>
  <c r="E132" i="7"/>
  <c r="A133" i="7"/>
  <c r="B133" i="7"/>
  <c r="E133" i="7"/>
  <c r="A134" i="7"/>
  <c r="B134" i="7"/>
  <c r="E134" i="7"/>
  <c r="A135" i="7"/>
  <c r="B135" i="7"/>
  <c r="E135" i="7"/>
  <c r="A136" i="7"/>
  <c r="B136" i="7"/>
  <c r="E136" i="7"/>
  <c r="A137" i="7"/>
  <c r="A138" i="7"/>
  <c r="B138" i="7"/>
  <c r="E138" i="7"/>
  <c r="A139" i="7"/>
  <c r="B139" i="7"/>
  <c r="E139" i="7"/>
  <c r="A140" i="7"/>
  <c r="B140" i="7"/>
  <c r="E140" i="7"/>
  <c r="A141" i="7"/>
  <c r="B141" i="7"/>
  <c r="E141" i="7"/>
  <c r="A142" i="7"/>
  <c r="B142" i="7"/>
  <c r="E142" i="7"/>
  <c r="A143" i="7"/>
  <c r="B143" i="7"/>
  <c r="E143" i="7"/>
  <c r="A144" i="7"/>
  <c r="B144" i="7"/>
  <c r="C144" i="7"/>
  <c r="E144" i="7"/>
  <c r="A145" i="7"/>
  <c r="B145" i="7"/>
  <c r="E145" i="7"/>
  <c r="A146" i="7"/>
  <c r="B146" i="7"/>
  <c r="C146" i="7"/>
  <c r="E146" i="7"/>
  <c r="A147" i="7"/>
  <c r="A148" i="7"/>
  <c r="B148" i="7"/>
  <c r="E148" i="7"/>
  <c r="A149" i="7"/>
  <c r="B149" i="7"/>
  <c r="E149" i="7"/>
  <c r="A150" i="7"/>
  <c r="B150" i="7"/>
  <c r="E150" i="7"/>
  <c r="A151" i="7"/>
  <c r="B151" i="7"/>
  <c r="E151" i="7"/>
  <c r="A152" i="7"/>
  <c r="B152" i="7"/>
  <c r="E152" i="7"/>
  <c r="A153" i="7"/>
  <c r="B153" i="7"/>
  <c r="E153" i="7"/>
  <c r="A154" i="7"/>
  <c r="B154" i="7"/>
  <c r="E154" i="7"/>
  <c r="A155" i="7"/>
  <c r="B155" i="7"/>
  <c r="E155" i="7"/>
  <c r="A156" i="7"/>
  <c r="B156" i="7"/>
  <c r="E156" i="7"/>
  <c r="A157" i="7"/>
  <c r="A158" i="7"/>
  <c r="B158" i="7"/>
  <c r="E158" i="7"/>
  <c r="A159" i="7"/>
  <c r="B159" i="7"/>
  <c r="E159" i="7"/>
  <c r="A160" i="7"/>
  <c r="B160" i="7"/>
  <c r="E160" i="7"/>
  <c r="A161" i="7"/>
  <c r="B161" i="7"/>
  <c r="E161" i="7"/>
  <c r="A162" i="7"/>
  <c r="B162" i="7"/>
  <c r="E162" i="7"/>
  <c r="A163" i="7"/>
  <c r="B163" i="7"/>
  <c r="E163" i="7"/>
  <c r="A164" i="7"/>
  <c r="B164" i="7"/>
  <c r="E164" i="7"/>
  <c r="A165" i="7"/>
  <c r="B165" i="7"/>
  <c r="E165" i="7"/>
  <c r="A166" i="7"/>
  <c r="B166" i="7"/>
  <c r="E166" i="7"/>
  <c r="A167" i="7"/>
  <c r="B167" i="7"/>
  <c r="E167" i="7"/>
  <c r="A168" i="7"/>
  <c r="B168" i="7"/>
  <c r="E168" i="7"/>
  <c r="A169" i="7"/>
  <c r="B169" i="7"/>
  <c r="C169" i="7"/>
  <c r="E169" i="7"/>
  <c r="A170" i="7"/>
  <c r="B170" i="7"/>
  <c r="E170" i="7"/>
  <c r="A171" i="7"/>
  <c r="B171" i="7"/>
  <c r="E171" i="7"/>
  <c r="A172" i="7"/>
  <c r="B172" i="7"/>
  <c r="E172" i="7"/>
  <c r="A173" i="7"/>
  <c r="B173" i="7"/>
  <c r="E173" i="7"/>
  <c r="A174" i="7"/>
  <c r="A175" i="7"/>
  <c r="B175" i="7"/>
  <c r="E175" i="7"/>
  <c r="A176" i="7"/>
  <c r="B176" i="7"/>
  <c r="E176" i="7"/>
  <c r="A177" i="7"/>
  <c r="B177" i="7"/>
  <c r="E177" i="7"/>
  <c r="A178" i="7"/>
  <c r="B178" i="7"/>
  <c r="E178" i="7"/>
  <c r="A179" i="7"/>
  <c r="B179" i="7"/>
  <c r="E179" i="7"/>
  <c r="A180" i="7"/>
  <c r="B180" i="7"/>
  <c r="E180" i="7"/>
  <c r="A181" i="7"/>
  <c r="B181" i="7"/>
  <c r="E181" i="7"/>
  <c r="A182" i="7"/>
  <c r="A183" i="7"/>
  <c r="B183" i="7"/>
  <c r="E183" i="7"/>
  <c r="A184" i="7"/>
  <c r="B184" i="7"/>
  <c r="E184" i="7"/>
  <c r="A185" i="7"/>
  <c r="B185" i="7"/>
  <c r="E185" i="7"/>
  <c r="A186" i="7"/>
  <c r="B186" i="7"/>
  <c r="E186" i="7"/>
  <c r="A187" i="7"/>
  <c r="B187" i="7"/>
  <c r="E187" i="7"/>
  <c r="A188" i="7"/>
  <c r="B188" i="7"/>
  <c r="E188" i="7"/>
  <c r="A189" i="7"/>
  <c r="A190" i="7"/>
  <c r="B190" i="7"/>
  <c r="E190" i="7"/>
  <c r="A191" i="7"/>
  <c r="B191" i="7"/>
  <c r="E191" i="7"/>
  <c r="A192" i="7"/>
  <c r="B192" i="7"/>
  <c r="E192" i="7"/>
  <c r="A193" i="7"/>
  <c r="B193" i="7"/>
  <c r="E193" i="7"/>
  <c r="A194" i="7"/>
  <c r="B194" i="7"/>
  <c r="E194" i="7"/>
  <c r="A195" i="7"/>
  <c r="B195" i="7"/>
  <c r="E195" i="7"/>
  <c r="A196" i="7"/>
  <c r="B196" i="7"/>
  <c r="E196" i="7"/>
  <c r="A197" i="7"/>
  <c r="B197" i="7"/>
  <c r="E197" i="7"/>
  <c r="A198" i="7"/>
  <c r="B198" i="7"/>
  <c r="E198" i="7"/>
  <c r="A199" i="7"/>
  <c r="A200" i="7"/>
  <c r="B200" i="7"/>
  <c r="E200" i="7"/>
  <c r="A201" i="7"/>
  <c r="B201" i="7"/>
  <c r="E201" i="7"/>
  <c r="A202" i="7"/>
  <c r="B202" i="7"/>
  <c r="E202" i="7"/>
  <c r="A203" i="7"/>
  <c r="B203" i="7"/>
  <c r="E203" i="7"/>
  <c r="A204" i="7"/>
  <c r="B204" i="7"/>
  <c r="E204" i="7"/>
  <c r="A205" i="7"/>
  <c r="B205" i="7"/>
  <c r="E205" i="7"/>
  <c r="A206" i="7"/>
  <c r="B206" i="7"/>
  <c r="E206" i="7"/>
  <c r="A207" i="7"/>
  <c r="B207" i="7"/>
  <c r="E207" i="7"/>
  <c r="A208" i="7"/>
  <c r="B208" i="7"/>
  <c r="E208" i="7"/>
  <c r="A209" i="7"/>
  <c r="B209" i="7"/>
  <c r="E209" i="7"/>
  <c r="A210" i="7"/>
  <c r="B210" i="7"/>
  <c r="E210" i="7"/>
  <c r="A211" i="7"/>
  <c r="B211" i="7"/>
  <c r="E211" i="7"/>
  <c r="A212" i="7"/>
  <c r="A213" i="7"/>
  <c r="B213" i="7"/>
  <c r="E213" i="7"/>
  <c r="A214" i="7"/>
  <c r="B214" i="7"/>
  <c r="E214" i="7"/>
  <c r="A215" i="7"/>
  <c r="B215" i="7"/>
  <c r="E215" i="7"/>
  <c r="A216" i="7"/>
  <c r="B216" i="7"/>
  <c r="E216" i="7"/>
  <c r="A217" i="7"/>
  <c r="B217" i="7"/>
  <c r="E217" i="7"/>
  <c r="A218" i="7"/>
  <c r="B218" i="7"/>
  <c r="E218" i="7"/>
  <c r="A219" i="7"/>
  <c r="B219" i="7"/>
  <c r="E219" i="7"/>
  <c r="A220" i="7"/>
  <c r="B220" i="7"/>
  <c r="E220" i="7"/>
  <c r="A221" i="7"/>
  <c r="A222" i="7"/>
  <c r="B222" i="7"/>
  <c r="E222" i="7"/>
  <c r="A223" i="7"/>
  <c r="B223" i="7"/>
  <c r="E223" i="7"/>
  <c r="A224" i="7"/>
  <c r="B224" i="7"/>
  <c r="E224" i="7"/>
  <c r="A225" i="7"/>
  <c r="B225" i="7"/>
  <c r="E225" i="7"/>
  <c r="A226" i="7"/>
  <c r="B226" i="7"/>
  <c r="E226" i="7"/>
  <c r="A227" i="7"/>
  <c r="B227" i="7"/>
  <c r="E227" i="7"/>
  <c r="A228" i="7"/>
  <c r="B228" i="7"/>
  <c r="E228" i="7"/>
  <c r="A229" i="7"/>
  <c r="B229" i="7"/>
  <c r="E229" i="7"/>
  <c r="A230" i="7"/>
  <c r="A231" i="7"/>
  <c r="B231" i="7"/>
  <c r="E231" i="7"/>
  <c r="A232" i="7"/>
  <c r="B232" i="7"/>
  <c r="E232" i="7"/>
  <c r="A233" i="7"/>
  <c r="B233" i="7"/>
  <c r="E233" i="7"/>
  <c r="A234" i="7"/>
  <c r="B234" i="7"/>
  <c r="E234" i="7"/>
  <c r="A235" i="7"/>
  <c r="B235" i="7"/>
  <c r="E235" i="7"/>
  <c r="A236" i="7"/>
  <c r="B236" i="7"/>
  <c r="E236" i="7"/>
  <c r="A237" i="7"/>
  <c r="B237" i="7"/>
  <c r="E237" i="7"/>
  <c r="A238" i="7"/>
  <c r="B238" i="7"/>
  <c r="E238" i="7"/>
  <c r="A239" i="7"/>
  <c r="B239" i="7"/>
  <c r="E239" i="7"/>
  <c r="A240" i="7"/>
  <c r="B240" i="7"/>
  <c r="E240" i="7"/>
  <c r="A241" i="7"/>
  <c r="B241" i="7"/>
  <c r="E241" i="7"/>
  <c r="A242" i="7"/>
  <c r="B242" i="7"/>
  <c r="E242" i="7"/>
  <c r="A243" i="7"/>
  <c r="B243" i="7"/>
  <c r="E243" i="7"/>
  <c r="A244" i="7"/>
  <c r="A245" i="7"/>
  <c r="B245" i="7"/>
  <c r="E245" i="7"/>
  <c r="A246" i="7"/>
  <c r="B246" i="7"/>
  <c r="E246" i="7"/>
  <c r="A247" i="7"/>
  <c r="B247" i="7"/>
  <c r="E247" i="7"/>
  <c r="A248" i="7"/>
  <c r="B248" i="7"/>
  <c r="E248" i="7"/>
  <c r="A249" i="7"/>
  <c r="B249" i="7"/>
  <c r="C249" i="7"/>
  <c r="E249" i="7"/>
  <c r="A250" i="7"/>
  <c r="B250" i="7"/>
  <c r="E250" i="7"/>
  <c r="A251" i="7"/>
  <c r="B251" i="7"/>
  <c r="C251" i="7"/>
  <c r="E251" i="7"/>
  <c r="A252" i="7"/>
  <c r="B252" i="7"/>
  <c r="E252" i="7"/>
  <c r="A253" i="7"/>
  <c r="A254" i="7"/>
  <c r="B254" i="7"/>
  <c r="E254" i="7"/>
  <c r="A255" i="7"/>
  <c r="B255" i="7"/>
  <c r="E255" i="7"/>
  <c r="A256" i="7"/>
  <c r="B256" i="7"/>
  <c r="E256" i="7"/>
  <c r="A257" i="7"/>
  <c r="B257" i="7"/>
  <c r="E257" i="7"/>
  <c r="A258" i="7"/>
  <c r="B258" i="7"/>
  <c r="E258" i="7"/>
  <c r="A259" i="7"/>
  <c r="B259" i="7"/>
  <c r="E259" i="7"/>
  <c r="A260" i="7"/>
  <c r="B260" i="7"/>
  <c r="E260" i="7"/>
  <c r="A261" i="7"/>
  <c r="B261" i="7"/>
  <c r="E261" i="7"/>
  <c r="A262" i="7"/>
  <c r="B262" i="7"/>
  <c r="E262" i="7"/>
  <c r="A263" i="7"/>
  <c r="B263" i="7"/>
  <c r="E263" i="7"/>
  <c r="A264" i="7"/>
  <c r="B264" i="7"/>
  <c r="E264" i="7"/>
  <c r="A265" i="7"/>
  <c r="B265" i="7"/>
  <c r="E265" i="7"/>
  <c r="A266" i="7"/>
  <c r="B266" i="7"/>
  <c r="E266" i="7"/>
  <c r="A267" i="7"/>
  <c r="B267" i="7"/>
  <c r="E267" i="7"/>
  <c r="A268" i="7"/>
  <c r="B268" i="7"/>
  <c r="E268" i="7"/>
  <c r="A269" i="7"/>
  <c r="B269" i="7"/>
  <c r="E269" i="7"/>
  <c r="A270" i="7"/>
  <c r="B270" i="7"/>
  <c r="E270" i="7"/>
  <c r="A271" i="7"/>
  <c r="B271" i="7"/>
  <c r="E271" i="7"/>
  <c r="A272" i="7"/>
  <c r="B272" i="7"/>
  <c r="E272" i="7"/>
  <c r="A273" i="7"/>
  <c r="B273" i="7"/>
  <c r="E273" i="7"/>
  <c r="A274" i="7"/>
  <c r="B274" i="7"/>
  <c r="E274" i="7"/>
  <c r="A275" i="7"/>
  <c r="B275" i="7"/>
  <c r="E275" i="7"/>
  <c r="A276" i="7"/>
  <c r="A277" i="7"/>
  <c r="B277" i="7"/>
  <c r="E277" i="7"/>
  <c r="A278" i="7"/>
  <c r="B278" i="7"/>
  <c r="E278" i="7"/>
  <c r="A279" i="7"/>
  <c r="B279" i="7"/>
  <c r="E279" i="7"/>
  <c r="A280" i="7"/>
  <c r="B280" i="7"/>
  <c r="E280" i="7"/>
  <c r="A281" i="7"/>
  <c r="B281" i="7"/>
  <c r="E281" i="7"/>
  <c r="A282" i="7"/>
  <c r="B282" i="7"/>
  <c r="E282" i="7"/>
  <c r="A283" i="7"/>
  <c r="B283" i="7"/>
  <c r="E283" i="7"/>
  <c r="A284" i="7"/>
  <c r="B284" i="7"/>
  <c r="E284" i="7"/>
  <c r="A285" i="7"/>
  <c r="B285" i="7"/>
  <c r="E285" i="7"/>
  <c r="A286" i="7"/>
  <c r="B286" i="7"/>
  <c r="E286" i="7"/>
  <c r="A287" i="7"/>
  <c r="B287" i="7"/>
  <c r="E287" i="7"/>
  <c r="A288" i="7"/>
  <c r="B288" i="7"/>
  <c r="E288" i="7"/>
  <c r="A289" i="7"/>
  <c r="A290" i="7"/>
  <c r="B290" i="7"/>
  <c r="E290" i="7"/>
  <c r="A291" i="7"/>
  <c r="B291" i="7"/>
  <c r="E291" i="7"/>
  <c r="A292" i="7"/>
  <c r="B292" i="7"/>
  <c r="E292" i="7"/>
  <c r="A293" i="7"/>
  <c r="B293" i="7"/>
  <c r="C293" i="7"/>
  <c r="E293" i="7"/>
  <c r="A294" i="7"/>
  <c r="B294" i="7"/>
  <c r="E294" i="7"/>
  <c r="A295" i="7"/>
  <c r="B295" i="7"/>
  <c r="E295" i="7"/>
  <c r="A296" i="7"/>
  <c r="B296" i="7"/>
  <c r="E296" i="7"/>
  <c r="A297" i="7"/>
  <c r="B297" i="7"/>
  <c r="E297" i="7"/>
  <c r="A298" i="7"/>
  <c r="B298" i="7"/>
  <c r="E298" i="7"/>
  <c r="A299" i="7"/>
  <c r="A300" i="7"/>
  <c r="B300" i="7"/>
  <c r="E300" i="7"/>
  <c r="A301" i="7"/>
  <c r="B301" i="7"/>
  <c r="E301" i="7"/>
  <c r="A302" i="7"/>
  <c r="B302" i="7"/>
  <c r="E302" i="7"/>
  <c r="A303" i="7"/>
  <c r="B303" i="7"/>
  <c r="E303" i="7"/>
  <c r="A304" i="7"/>
  <c r="B304" i="7"/>
  <c r="E304" i="7"/>
  <c r="A305" i="7"/>
  <c r="A306" i="7"/>
  <c r="B306" i="7"/>
  <c r="E306" i="7"/>
  <c r="A307" i="7"/>
  <c r="B307" i="7"/>
  <c r="C307" i="7"/>
  <c r="D307" i="7"/>
  <c r="E307" i="7"/>
  <c r="A17" i="7"/>
  <c r="B17" i="7"/>
  <c r="E17" i="7"/>
  <c r="A18" i="7"/>
  <c r="B18" i="7"/>
  <c r="E18" i="7"/>
  <c r="A19" i="7"/>
  <c r="B19" i="7"/>
  <c r="C19" i="7"/>
  <c r="E19" i="7"/>
  <c r="A20" i="7"/>
  <c r="B20" i="7"/>
  <c r="C20" i="7"/>
  <c r="E20" i="7"/>
  <c r="A21" i="7"/>
  <c r="B21" i="7"/>
  <c r="E21" i="7"/>
  <c r="A22" i="7"/>
  <c r="B22" i="7"/>
  <c r="E22" i="7"/>
  <c r="A23" i="7"/>
  <c r="A24" i="7"/>
  <c r="B24" i="7"/>
  <c r="E24" i="7"/>
  <c r="A25" i="7"/>
  <c r="B25" i="7"/>
  <c r="E25" i="7"/>
  <c r="A26" i="7"/>
  <c r="B26" i="7"/>
  <c r="E26" i="7"/>
  <c r="A27" i="7"/>
  <c r="B27" i="7"/>
  <c r="E27" i="7"/>
  <c r="A28" i="7"/>
  <c r="B28" i="7"/>
  <c r="E28" i="7"/>
  <c r="A29" i="7"/>
  <c r="B29" i="7"/>
  <c r="E29" i="7"/>
  <c r="A30" i="7"/>
  <c r="B30" i="7"/>
  <c r="E30" i="7"/>
  <c r="A31" i="7"/>
  <c r="B31" i="7"/>
  <c r="E31" i="7"/>
  <c r="M324" i="2"/>
  <c r="F33" i="4"/>
  <c r="F35" i="4"/>
  <c r="I35" i="4" s="1"/>
  <c r="F36" i="4"/>
  <c r="I36" i="4" s="1"/>
  <c r="F37" i="4"/>
  <c r="I37" i="4"/>
  <c r="C51" i="7" s="1"/>
  <c r="F38" i="4"/>
  <c r="I38" i="4" s="1"/>
  <c r="F39" i="4"/>
  <c r="I39" i="4"/>
  <c r="F40" i="4"/>
  <c r="I40" i="4" s="1"/>
  <c r="F41" i="4"/>
  <c r="I41" i="4"/>
  <c r="C55" i="7" s="1"/>
  <c r="F42" i="4"/>
  <c r="I42" i="4" s="1"/>
  <c r="F43" i="4"/>
  <c r="I43" i="4"/>
  <c r="F44" i="4"/>
  <c r="I44" i="4" s="1"/>
  <c r="F45" i="4"/>
  <c r="I45" i="4"/>
  <c r="C59" i="7" s="1"/>
  <c r="F46" i="4"/>
  <c r="I46" i="4" s="1"/>
  <c r="F47" i="4"/>
  <c r="I47" i="4"/>
  <c r="F48" i="4"/>
  <c r="I48" i="4" s="1"/>
  <c r="F49" i="4"/>
  <c r="I49" i="4"/>
  <c r="F50" i="4"/>
  <c r="I58" i="2"/>
  <c r="F52" i="4" s="1"/>
  <c r="I52" i="4" s="1"/>
  <c r="I59" i="2"/>
  <c r="F53" i="4" s="1"/>
  <c r="I60" i="2"/>
  <c r="F54" i="4" s="1"/>
  <c r="I54" i="4" s="1"/>
  <c r="I61" i="2"/>
  <c r="M61" i="2" s="1"/>
  <c r="F55" i="4"/>
  <c r="I55" i="4"/>
  <c r="C69" i="7" s="1"/>
  <c r="I62" i="2"/>
  <c r="F56" i="4" s="1"/>
  <c r="I63" i="2"/>
  <c r="F57" i="4" s="1"/>
  <c r="I64" i="2"/>
  <c r="F58" i="4"/>
  <c r="I58" i="4" s="1"/>
  <c r="I65" i="2"/>
  <c r="M65" i="2" s="1"/>
  <c r="F59" i="4"/>
  <c r="I59" i="4" s="1"/>
  <c r="C73" i="7" s="1"/>
  <c r="I66" i="2"/>
  <c r="F60" i="4" s="1"/>
  <c r="I67" i="2"/>
  <c r="F61" i="4" s="1"/>
  <c r="I68" i="2"/>
  <c r="F62" i="4"/>
  <c r="I62" i="4" s="1"/>
  <c r="I69" i="2"/>
  <c r="M69" i="2" s="1"/>
  <c r="I70" i="2"/>
  <c r="F64" i="4"/>
  <c r="I71" i="2"/>
  <c r="F65" i="4" s="1"/>
  <c r="F66" i="4"/>
  <c r="C80" i="7" s="1"/>
  <c r="I66" i="4"/>
  <c r="F67" i="4"/>
  <c r="I67" i="4" s="1"/>
  <c r="F68" i="4"/>
  <c r="C82" i="7" s="1"/>
  <c r="I68" i="4"/>
  <c r="I76" i="2"/>
  <c r="I77" i="2"/>
  <c r="F71" i="4"/>
  <c r="C85" i="7" s="1"/>
  <c r="I71" i="4"/>
  <c r="I78" i="2"/>
  <c r="F72" i="4" s="1"/>
  <c r="I79" i="2"/>
  <c r="F73" i="4"/>
  <c r="I73" i="4" s="1"/>
  <c r="I80" i="2"/>
  <c r="F74" i="4" s="1"/>
  <c r="I81" i="2"/>
  <c r="F75" i="4"/>
  <c r="I75" i="4" s="1"/>
  <c r="F76" i="4"/>
  <c r="I76" i="4"/>
  <c r="F77" i="4"/>
  <c r="I77" i="4" s="1"/>
  <c r="F78" i="4"/>
  <c r="I78" i="4"/>
  <c r="I86" i="2"/>
  <c r="J86" i="2" s="1"/>
  <c r="I87" i="2"/>
  <c r="F81" i="4" s="1"/>
  <c r="I88" i="2"/>
  <c r="F82" i="4" s="1"/>
  <c r="I89" i="2"/>
  <c r="F83" i="4"/>
  <c r="I90" i="2"/>
  <c r="F84" i="4"/>
  <c r="I84" i="4"/>
  <c r="C98" i="7" s="1"/>
  <c r="F85" i="4"/>
  <c r="I85" i="4"/>
  <c r="F86" i="4"/>
  <c r="I86" i="4"/>
  <c r="C100" i="7" s="1"/>
  <c r="F87" i="4"/>
  <c r="I87" i="4" s="1"/>
  <c r="C101" i="7" s="1"/>
  <c r="I95" i="2"/>
  <c r="J95" i="2" s="1"/>
  <c r="I96" i="2"/>
  <c r="F90" i="4" s="1"/>
  <c r="I97" i="2"/>
  <c r="F91" i="4"/>
  <c r="I91" i="4" s="1"/>
  <c r="I98" i="2"/>
  <c r="F92" i="4"/>
  <c r="I92" i="4"/>
  <c r="I99" i="2"/>
  <c r="F93" i="4"/>
  <c r="I93" i="4"/>
  <c r="F94" i="4"/>
  <c r="F95" i="4"/>
  <c r="I95" i="4"/>
  <c r="F96" i="4"/>
  <c r="I96" i="4" s="1"/>
  <c r="C110" i="7" s="1"/>
  <c r="I104" i="2"/>
  <c r="F98" i="4" s="1"/>
  <c r="I98" i="4"/>
  <c r="I105" i="2"/>
  <c r="F99" i="4" s="1"/>
  <c r="I106" i="2"/>
  <c r="F100" i="4"/>
  <c r="I100" i="4" s="1"/>
  <c r="F101" i="4"/>
  <c r="I101" i="4"/>
  <c r="F102" i="4"/>
  <c r="I102" i="4" s="1"/>
  <c r="I110" i="2"/>
  <c r="F104" i="4"/>
  <c r="I111" i="2"/>
  <c r="F105" i="4" s="1"/>
  <c r="I112" i="2"/>
  <c r="F106" i="4"/>
  <c r="I113" i="2"/>
  <c r="F107" i="4"/>
  <c r="I107" i="4"/>
  <c r="C121" i="7" s="1"/>
  <c r="I114" i="2"/>
  <c r="F108" i="4"/>
  <c r="I108" i="4"/>
  <c r="I115" i="2"/>
  <c r="F109" i="4" s="1"/>
  <c r="F110" i="4"/>
  <c r="I110" i="4"/>
  <c r="F111" i="4"/>
  <c r="I111" i="4"/>
  <c r="F112" i="4"/>
  <c r="I112" i="4"/>
  <c r="C126" i="7" s="1"/>
  <c r="I120" i="2"/>
  <c r="F114" i="4" s="1"/>
  <c r="I121" i="2"/>
  <c r="M121" i="2" s="1"/>
  <c r="F115" i="4"/>
  <c r="I115" i="4" s="1"/>
  <c r="I122" i="2"/>
  <c r="F116" i="4" s="1"/>
  <c r="I123" i="2"/>
  <c r="F117" i="4"/>
  <c r="I124" i="2"/>
  <c r="F118" i="4" s="1"/>
  <c r="I125" i="2"/>
  <c r="M125" i="2" s="1"/>
  <c r="F119" i="4"/>
  <c r="I119" i="4" s="1"/>
  <c r="F120" i="4"/>
  <c r="I120" i="4" s="1"/>
  <c r="C134" i="7" s="1"/>
  <c r="F121" i="4"/>
  <c r="I121" i="4"/>
  <c r="C135" i="7" s="1"/>
  <c r="F122" i="4"/>
  <c r="I122" i="4" s="1"/>
  <c r="C136" i="7" s="1"/>
  <c r="I130" i="2"/>
  <c r="I131" i="2"/>
  <c r="F125" i="4" s="1"/>
  <c r="I132" i="2"/>
  <c r="F126" i="4"/>
  <c r="I126" i="4" s="1"/>
  <c r="F127" i="4"/>
  <c r="C141" i="7" s="1"/>
  <c r="I127" i="4"/>
  <c r="I134" i="2"/>
  <c r="F128" i="4" s="1"/>
  <c r="I128" i="4" s="1"/>
  <c r="C142" i="7" s="1"/>
  <c r="I135" i="2"/>
  <c r="F129" i="4"/>
  <c r="I129" i="4" s="1"/>
  <c r="F130" i="4"/>
  <c r="I130" i="4"/>
  <c r="F131" i="4"/>
  <c r="I131" i="4" s="1"/>
  <c r="F132" i="4"/>
  <c r="I132" i="4"/>
  <c r="F134" i="4"/>
  <c r="I134" i="4" s="1"/>
  <c r="C148" i="7" s="1"/>
  <c r="F135" i="4"/>
  <c r="F136" i="4"/>
  <c r="I136" i="4" s="1"/>
  <c r="F137" i="4"/>
  <c r="I137" i="4" s="1"/>
  <c r="F138" i="4"/>
  <c r="F139" i="4"/>
  <c r="F140" i="4"/>
  <c r="C154" i="7" s="1"/>
  <c r="I140" i="4"/>
  <c r="F141" i="4"/>
  <c r="I141" i="4" s="1"/>
  <c r="F142" i="4"/>
  <c r="C156" i="7" s="1"/>
  <c r="I142" i="4"/>
  <c r="F144" i="4"/>
  <c r="I144" i="4" s="1"/>
  <c r="C158" i="7" s="1"/>
  <c r="F145" i="4"/>
  <c r="I145" i="4"/>
  <c r="C159" i="7" s="1"/>
  <c r="F146" i="4"/>
  <c r="I146" i="4" s="1"/>
  <c r="F147" i="4"/>
  <c r="C161" i="7" s="1"/>
  <c r="I147" i="4"/>
  <c r="F148" i="4"/>
  <c r="I148" i="4" s="1"/>
  <c r="C162" i="7" s="1"/>
  <c r="F149" i="4"/>
  <c r="I149" i="4"/>
  <c r="C163" i="7" s="1"/>
  <c r="F150" i="4"/>
  <c r="I150" i="4" s="1"/>
  <c r="F151" i="4"/>
  <c r="C165" i="7" s="1"/>
  <c r="I151" i="4"/>
  <c r="F152" i="4"/>
  <c r="I152" i="4" s="1"/>
  <c r="C166" i="7" s="1"/>
  <c r="F153" i="4"/>
  <c r="I153" i="4"/>
  <c r="C167" i="7" s="1"/>
  <c r="F154" i="4"/>
  <c r="I154" i="4" s="1"/>
  <c r="F155" i="4"/>
  <c r="I155" i="4"/>
  <c r="F156" i="4"/>
  <c r="I156" i="4" s="1"/>
  <c r="C170" i="7" s="1"/>
  <c r="F157" i="4"/>
  <c r="I157" i="4"/>
  <c r="C171" i="7" s="1"/>
  <c r="F158" i="4"/>
  <c r="F159" i="4"/>
  <c r="C173" i="7" s="1"/>
  <c r="I159" i="4"/>
  <c r="F161" i="4"/>
  <c r="I161" i="4" s="1"/>
  <c r="F162" i="4"/>
  <c r="I162" i="4"/>
  <c r="F163" i="4"/>
  <c r="I163" i="4" s="1"/>
  <c r="C177" i="7" s="1"/>
  <c r="F164" i="4"/>
  <c r="I164" i="4"/>
  <c r="F165" i="4"/>
  <c r="I165" i="4" s="1"/>
  <c r="F166" i="4"/>
  <c r="C180" i="7" s="1"/>
  <c r="I166" i="4"/>
  <c r="F167" i="4"/>
  <c r="I175" i="2"/>
  <c r="F169" i="4" s="1"/>
  <c r="I176" i="2"/>
  <c r="F170" i="4" s="1"/>
  <c r="I170" i="4" s="1"/>
  <c r="I177" i="2"/>
  <c r="F171" i="4" s="1"/>
  <c r="I178" i="2"/>
  <c r="F172" i="4"/>
  <c r="I172" i="4" s="1"/>
  <c r="I179" i="2"/>
  <c r="M179" i="2" s="1"/>
  <c r="I180" i="2"/>
  <c r="F174" i="4"/>
  <c r="I174" i="4" s="1"/>
  <c r="I182" i="2"/>
  <c r="I183" i="2"/>
  <c r="F177" i="4" s="1"/>
  <c r="I184" i="2"/>
  <c r="F178" i="4" s="1"/>
  <c r="I185" i="2"/>
  <c r="F179" i="4" s="1"/>
  <c r="I186" i="2"/>
  <c r="M186" i="2" s="1"/>
  <c r="I187" i="2"/>
  <c r="F181" i="4"/>
  <c r="I181" i="4"/>
  <c r="I188" i="2"/>
  <c r="F182" i="4" s="1"/>
  <c r="F183" i="4"/>
  <c r="I183" i="4" s="1"/>
  <c r="F184" i="4"/>
  <c r="C198" i="7" s="1"/>
  <c r="I184" i="4"/>
  <c r="I185" i="4"/>
  <c r="I192" i="2"/>
  <c r="I193" i="2"/>
  <c r="F187" i="4" s="1"/>
  <c r="I194" i="2"/>
  <c r="F188" i="4"/>
  <c r="I188" i="4" s="1"/>
  <c r="I195" i="2"/>
  <c r="I196" i="2"/>
  <c r="F190" i="4"/>
  <c r="I190" i="4" s="1"/>
  <c r="I197" i="2"/>
  <c r="F191" i="4" s="1"/>
  <c r="I198" i="2"/>
  <c r="F192" i="4" s="1"/>
  <c r="I192" i="4" s="1"/>
  <c r="I199" i="2"/>
  <c r="I200" i="2"/>
  <c r="F194" i="4" s="1"/>
  <c r="I194" i="4" s="1"/>
  <c r="F195" i="4"/>
  <c r="C209" i="7" s="1"/>
  <c r="I195" i="4"/>
  <c r="F196" i="4"/>
  <c r="F197" i="4"/>
  <c r="C211" i="7" s="1"/>
  <c r="I197" i="4"/>
  <c r="F199" i="4"/>
  <c r="F200" i="4"/>
  <c r="C214" i="7" s="1"/>
  <c r="I200" i="4"/>
  <c r="F201" i="4"/>
  <c r="I201" i="4" s="1"/>
  <c r="F202" i="4"/>
  <c r="I202" i="4"/>
  <c r="C216" i="7" s="1"/>
  <c r="F203" i="4"/>
  <c r="F204" i="4"/>
  <c r="C218" i="7" s="1"/>
  <c r="I204" i="4"/>
  <c r="F205" i="4"/>
  <c r="I205" i="4" s="1"/>
  <c r="F206" i="4"/>
  <c r="C220" i="7" s="1"/>
  <c r="I206" i="4"/>
  <c r="I214" i="2"/>
  <c r="I215" i="2"/>
  <c r="F209" i="4"/>
  <c r="I209" i="4" s="1"/>
  <c r="C223" i="7" s="1"/>
  <c r="I216" i="2"/>
  <c r="F210" i="4" s="1"/>
  <c r="I217" i="2"/>
  <c r="F211" i="4" s="1"/>
  <c r="I211" i="4" s="1"/>
  <c r="I218" i="2"/>
  <c r="F212" i="4" s="1"/>
  <c r="F213" i="4"/>
  <c r="C227" i="7" s="1"/>
  <c r="I213" i="4"/>
  <c r="F214" i="4"/>
  <c r="C228" i="7" s="1"/>
  <c r="I214" i="4"/>
  <c r="F215" i="4"/>
  <c r="C229" i="7" s="1"/>
  <c r="I215" i="4"/>
  <c r="F217" i="4"/>
  <c r="I217" i="4" s="1"/>
  <c r="C231" i="7" s="1"/>
  <c r="F218" i="4"/>
  <c r="C232" i="7" s="1"/>
  <c r="I218" i="4"/>
  <c r="I225" i="2"/>
  <c r="F219" i="4"/>
  <c r="C233" i="7" s="1"/>
  <c r="I219" i="4"/>
  <c r="I226" i="2"/>
  <c r="F220" i="4" s="1"/>
  <c r="I227" i="2"/>
  <c r="F221" i="4"/>
  <c r="I221" i="4" s="1"/>
  <c r="I228" i="2"/>
  <c r="F222" i="4"/>
  <c r="C236" i="7" s="1"/>
  <c r="I222" i="4"/>
  <c r="I229" i="2"/>
  <c r="F223" i="4" s="1"/>
  <c r="I230" i="2"/>
  <c r="F224" i="4" s="1"/>
  <c r="I231" i="2"/>
  <c r="F225" i="4"/>
  <c r="I232" i="2"/>
  <c r="F226" i="4"/>
  <c r="C240" i="7" s="1"/>
  <c r="I226" i="4"/>
  <c r="F227" i="4"/>
  <c r="C241" i="7" s="1"/>
  <c r="I227" i="4"/>
  <c r="F228" i="4"/>
  <c r="C242" i="7" s="1"/>
  <c r="I228" i="4"/>
  <c r="F229" i="4"/>
  <c r="F231" i="4"/>
  <c r="I231" i="4"/>
  <c r="C245" i="7" s="1"/>
  <c r="F232" i="4"/>
  <c r="I232" i="4"/>
  <c r="F233" i="4"/>
  <c r="I233" i="4" s="1"/>
  <c r="F234" i="4"/>
  <c r="I234" i="4" s="1"/>
  <c r="F235" i="4"/>
  <c r="I235" i="4"/>
  <c r="F236" i="4"/>
  <c r="I236" i="4" s="1"/>
  <c r="F237" i="4"/>
  <c r="I237" i="4"/>
  <c r="F238" i="4"/>
  <c r="I238" i="4" s="1"/>
  <c r="F240" i="4"/>
  <c r="I240" i="4" s="1"/>
  <c r="F241" i="4"/>
  <c r="I241" i="4"/>
  <c r="F242" i="4"/>
  <c r="I242" i="4" s="1"/>
  <c r="F243" i="4"/>
  <c r="I243" i="4"/>
  <c r="C257" i="7" s="1"/>
  <c r="F244" i="4"/>
  <c r="I244" i="4" s="1"/>
  <c r="F245" i="4"/>
  <c r="I245" i="4" s="1"/>
  <c r="F246" i="4"/>
  <c r="I246" i="4" s="1"/>
  <c r="F247" i="4"/>
  <c r="I247" i="4" s="1"/>
  <c r="C261" i="7" s="1"/>
  <c r="F248" i="4"/>
  <c r="I248" i="4" s="1"/>
  <c r="F249" i="4"/>
  <c r="I249" i="4"/>
  <c r="F250" i="4"/>
  <c r="I250" i="4" s="1"/>
  <c r="F251" i="4"/>
  <c r="I251" i="4"/>
  <c r="C265" i="7" s="1"/>
  <c r="F252" i="4"/>
  <c r="I252" i="4" s="1"/>
  <c r="F253" i="4"/>
  <c r="I253" i="4"/>
  <c r="F254" i="4"/>
  <c r="I254" i="4" s="1"/>
  <c r="F255" i="4"/>
  <c r="I255" i="4" s="1"/>
  <c r="C269" i="7" s="1"/>
  <c r="F256" i="4"/>
  <c r="I256" i="4" s="1"/>
  <c r="F257" i="4"/>
  <c r="I257" i="4"/>
  <c r="F258" i="4"/>
  <c r="I258" i="4" s="1"/>
  <c r="F259" i="4"/>
  <c r="C273" i="7" s="1"/>
  <c r="I259" i="4"/>
  <c r="F260" i="4"/>
  <c r="F261" i="4"/>
  <c r="C275" i="7" s="1"/>
  <c r="I261" i="4"/>
  <c r="I269" i="2"/>
  <c r="I270" i="2"/>
  <c r="F264" i="4"/>
  <c r="I264" i="4"/>
  <c r="C278" i="7" s="1"/>
  <c r="I271" i="2"/>
  <c r="F265" i="4" s="1"/>
  <c r="I272" i="2"/>
  <c r="F266" i="4" s="1"/>
  <c r="I273" i="2"/>
  <c r="M273" i="2" s="1"/>
  <c r="F267" i="4"/>
  <c r="I274" i="2"/>
  <c r="F268" i="4"/>
  <c r="I268" i="4"/>
  <c r="C282" i="7" s="1"/>
  <c r="I275" i="2"/>
  <c r="F269" i="4" s="1"/>
  <c r="I276" i="2"/>
  <c r="F270" i="4"/>
  <c r="I277" i="2"/>
  <c r="M277" i="2" s="1"/>
  <c r="F272" i="4"/>
  <c r="C286" i="7" s="1"/>
  <c r="I272" i="4"/>
  <c r="F273" i="4"/>
  <c r="F274" i="4"/>
  <c r="C288" i="7" s="1"/>
  <c r="I274" i="4"/>
  <c r="F276" i="4"/>
  <c r="I276" i="4"/>
  <c r="F277" i="4"/>
  <c r="I277" i="4"/>
  <c r="C291" i="7" s="1"/>
  <c r="F278" i="4"/>
  <c r="I278" i="4" s="1"/>
  <c r="F279" i="4"/>
  <c r="I279" i="4"/>
  <c r="F280" i="4"/>
  <c r="I280" i="4"/>
  <c r="F281" i="4"/>
  <c r="I281" i="4"/>
  <c r="C295" i="7" s="1"/>
  <c r="F282" i="4"/>
  <c r="F283" i="4"/>
  <c r="C297" i="7" s="1"/>
  <c r="I283" i="4"/>
  <c r="F284" i="4"/>
  <c r="C298" i="7" s="1"/>
  <c r="I284" i="4"/>
  <c r="I292" i="2"/>
  <c r="I293" i="2"/>
  <c r="F287" i="4" s="1"/>
  <c r="F288" i="4"/>
  <c r="F289" i="4"/>
  <c r="C303" i="7" s="1"/>
  <c r="I289" i="4"/>
  <c r="F290" i="4"/>
  <c r="C304" i="7" s="1"/>
  <c r="I290" i="4"/>
  <c r="F292" i="4"/>
  <c r="I292" i="4"/>
  <c r="F11" i="4"/>
  <c r="F12" i="4"/>
  <c r="F13" i="4"/>
  <c r="I13" i="4"/>
  <c r="C27" i="7" s="1"/>
  <c r="F14" i="4"/>
  <c r="I14" i="4"/>
  <c r="F15" i="4"/>
  <c r="I15" i="4"/>
  <c r="F16" i="4"/>
  <c r="I16" i="4" s="1"/>
  <c r="C30" i="7" s="1"/>
  <c r="F17" i="4"/>
  <c r="C31" i="7" s="1"/>
  <c r="I17" i="4"/>
  <c r="F18" i="4"/>
  <c r="I18" i="4" s="1"/>
  <c r="F19" i="4"/>
  <c r="I19" i="4" s="1"/>
  <c r="F20" i="4"/>
  <c r="I20" i="4"/>
  <c r="F21" i="4"/>
  <c r="F22" i="4"/>
  <c r="C36" i="7" s="1"/>
  <c r="I22" i="4"/>
  <c r="F23" i="4"/>
  <c r="C37" i="7" s="1"/>
  <c r="I23" i="4"/>
  <c r="F25" i="4"/>
  <c r="C39" i="7" s="1"/>
  <c r="I25" i="4"/>
  <c r="F26" i="4"/>
  <c r="I26" i="4" s="1"/>
  <c r="F27" i="4"/>
  <c r="C41" i="7" s="1"/>
  <c r="I27" i="4"/>
  <c r="F28" i="4"/>
  <c r="C42" i="7" s="1"/>
  <c r="I28" i="4"/>
  <c r="F29" i="4"/>
  <c r="C43" i="7" s="1"/>
  <c r="I29" i="4"/>
  <c r="F30" i="4"/>
  <c r="F31" i="4"/>
  <c r="C45" i="7" s="1"/>
  <c r="I31" i="4"/>
  <c r="F32" i="4"/>
  <c r="C46" i="7" s="1"/>
  <c r="I32" i="4"/>
  <c r="F10" i="4"/>
  <c r="I10" i="4"/>
  <c r="C24" i="7" s="1"/>
  <c r="F3" i="4"/>
  <c r="I3" i="4" s="1"/>
  <c r="C17" i="7" s="1"/>
  <c r="F4" i="4"/>
  <c r="I4" i="4"/>
  <c r="F5" i="4"/>
  <c r="I5" i="4"/>
  <c r="F6" i="4"/>
  <c r="I6" i="4" s="1"/>
  <c r="F7" i="4"/>
  <c r="F8" i="4"/>
  <c r="I8" i="4" s="1"/>
  <c r="F2" i="4"/>
  <c r="G298" i="2"/>
  <c r="J298" i="2" s="1"/>
  <c r="M298" i="2"/>
  <c r="H292" i="4" s="1"/>
  <c r="D306" i="7" s="1"/>
  <c r="J294" i="2"/>
  <c r="M294" i="2" s="1"/>
  <c r="H288" i="4" s="1"/>
  <c r="D302" i="7" s="1"/>
  <c r="J295" i="2"/>
  <c r="M295" i="2" s="1"/>
  <c r="J296" i="2"/>
  <c r="M296" i="2" s="1"/>
  <c r="M283" i="2"/>
  <c r="H277" i="4" s="1"/>
  <c r="D291" i="7" s="1"/>
  <c r="M284" i="2"/>
  <c r="H278" i="4" s="1"/>
  <c r="D292" i="7" s="1"/>
  <c r="G285" i="2"/>
  <c r="J285" i="2" s="1"/>
  <c r="M285" i="2"/>
  <c r="H279" i="4" s="1"/>
  <c r="D293" i="7" s="1"/>
  <c r="G286" i="2"/>
  <c r="J286" i="2" s="1"/>
  <c r="M286" i="2"/>
  <c r="H280" i="4" s="1"/>
  <c r="D294" i="7" s="1"/>
  <c r="M287" i="2"/>
  <c r="H281" i="4" s="1"/>
  <c r="D295" i="7" s="1"/>
  <c r="J288" i="2"/>
  <c r="M288" i="2" s="1"/>
  <c r="H282" i="4" s="1"/>
  <c r="D296" i="7" s="1"/>
  <c r="J289" i="2"/>
  <c r="M289" i="2" s="1"/>
  <c r="J290" i="2"/>
  <c r="M290" i="2" s="1"/>
  <c r="H284" i="4" s="1"/>
  <c r="D298" i="7" s="1"/>
  <c r="G282" i="2"/>
  <c r="J282" i="2" s="1"/>
  <c r="M282" i="2"/>
  <c r="H276" i="4" s="1"/>
  <c r="D290" i="7" s="1"/>
  <c r="M270" i="2"/>
  <c r="H264" i="4" s="1"/>
  <c r="D278" i="7" s="1"/>
  <c r="M274" i="2"/>
  <c r="H268" i="4" s="1"/>
  <c r="D282" i="7" s="1"/>
  <c r="J278" i="2"/>
  <c r="M278" i="2" s="1"/>
  <c r="H272" i="4" s="1"/>
  <c r="D286" i="7" s="1"/>
  <c r="J279" i="2"/>
  <c r="M279" i="2" s="1"/>
  <c r="J280" i="2"/>
  <c r="M280" i="2" s="1"/>
  <c r="G247" i="2"/>
  <c r="J247" i="2" s="1"/>
  <c r="M247" i="2"/>
  <c r="H241" i="4" s="1"/>
  <c r="D255" i="7" s="1"/>
  <c r="G248" i="2"/>
  <c r="M248" i="2"/>
  <c r="H242" i="4" s="1"/>
  <c r="D256" i="7" s="1"/>
  <c r="M249" i="2"/>
  <c r="H243" i="4" s="1"/>
  <c r="D257" i="7" s="1"/>
  <c r="M250" i="2"/>
  <c r="H244" i="4" s="1"/>
  <c r="D258" i="7" s="1"/>
  <c r="M251" i="2"/>
  <c r="H245" i="4" s="1"/>
  <c r="D259" i="7" s="1"/>
  <c r="G252" i="2"/>
  <c r="M252" i="2"/>
  <c r="H246" i="4" s="1"/>
  <c r="D260" i="7" s="1"/>
  <c r="M253" i="2"/>
  <c r="H247" i="4" s="1"/>
  <c r="D261" i="7" s="1"/>
  <c r="G254" i="2"/>
  <c r="M254" i="2"/>
  <c r="H248" i="4" s="1"/>
  <c r="D262" i="7" s="1"/>
  <c r="G255" i="2"/>
  <c r="J255" i="2"/>
  <c r="M255" i="2"/>
  <c r="H249" i="4" s="1"/>
  <c r="D263" i="7" s="1"/>
  <c r="G256" i="2"/>
  <c r="J256" i="2" s="1"/>
  <c r="M256" i="2"/>
  <c r="H250" i="4" s="1"/>
  <c r="D264" i="7" s="1"/>
  <c r="M257" i="2"/>
  <c r="H251" i="4" s="1"/>
  <c r="D265" i="7" s="1"/>
  <c r="G258" i="2"/>
  <c r="J258" i="2" s="1"/>
  <c r="M258" i="2"/>
  <c r="H252" i="4" s="1"/>
  <c r="D266" i="7" s="1"/>
  <c r="M259" i="2"/>
  <c r="H253" i="4" s="1"/>
  <c r="D267" i="7" s="1"/>
  <c r="G260" i="2"/>
  <c r="J260" i="2" s="1"/>
  <c r="M260" i="2"/>
  <c r="H254" i="4" s="1"/>
  <c r="D268" i="7" s="1"/>
  <c r="M261" i="2"/>
  <c r="H255" i="4" s="1"/>
  <c r="D269" i="7" s="1"/>
  <c r="M262" i="2"/>
  <c r="H256" i="4" s="1"/>
  <c r="D270" i="7" s="1"/>
  <c r="G263" i="2"/>
  <c r="J263" i="2" s="1"/>
  <c r="M263" i="2"/>
  <c r="H257" i="4" s="1"/>
  <c r="D271" i="7" s="1"/>
  <c r="G264" i="2"/>
  <c r="J264" i="2" s="1"/>
  <c r="M264" i="2"/>
  <c r="H258" i="4" s="1"/>
  <c r="D272" i="7" s="1"/>
  <c r="J265" i="2"/>
  <c r="M265" i="2" s="1"/>
  <c r="J266" i="2"/>
  <c r="M266" i="2" s="1"/>
  <c r="H260" i="4" s="1"/>
  <c r="D274" i="7" s="1"/>
  <c r="J267" i="2"/>
  <c r="M267" i="2" s="1"/>
  <c r="G246" i="2"/>
  <c r="J246" i="2" s="1"/>
  <c r="M246" i="2"/>
  <c r="H240" i="4" s="1"/>
  <c r="D254" i="7" s="1"/>
  <c r="G238" i="2"/>
  <c r="J238" i="2" s="1"/>
  <c r="M238" i="2"/>
  <c r="H232" i="4" s="1"/>
  <c r="D246" i="7" s="1"/>
  <c r="G239" i="2"/>
  <c r="J239" i="2" s="1"/>
  <c r="M239" i="2"/>
  <c r="H233" i="4" s="1"/>
  <c r="D247" i="7" s="1"/>
  <c r="M240" i="2"/>
  <c r="H234" i="4" s="1"/>
  <c r="D248" i="7" s="1"/>
  <c r="M241" i="2"/>
  <c r="H235" i="4" s="1"/>
  <c r="D249" i="7" s="1"/>
  <c r="J242" i="2"/>
  <c r="M242" i="2" s="1"/>
  <c r="J243" i="2"/>
  <c r="M243" i="2" s="1"/>
  <c r="J244" i="2"/>
  <c r="M244" i="2" s="1"/>
  <c r="H238" i="4" s="1"/>
  <c r="D252" i="7" s="1"/>
  <c r="G237" i="2"/>
  <c r="J237" i="2" s="1"/>
  <c r="M237" i="2"/>
  <c r="H231" i="4" s="1"/>
  <c r="D245" i="7" s="1"/>
  <c r="M224" i="2"/>
  <c r="H218" i="4" s="1"/>
  <c r="D232" i="7" s="1"/>
  <c r="M225" i="2"/>
  <c r="H219" i="4" s="1"/>
  <c r="D233" i="7" s="1"/>
  <c r="M227" i="2"/>
  <c r="H221" i="4" s="1"/>
  <c r="D235" i="7" s="1"/>
  <c r="M228" i="2"/>
  <c r="H222" i="4" s="1"/>
  <c r="D236" i="7" s="1"/>
  <c r="M229" i="2"/>
  <c r="H223" i="4" s="1"/>
  <c r="D237" i="7" s="1"/>
  <c r="M231" i="2"/>
  <c r="H225" i="4" s="1"/>
  <c r="D239" i="7" s="1"/>
  <c r="M232" i="2"/>
  <c r="H226" i="4" s="1"/>
  <c r="D240" i="7" s="1"/>
  <c r="J233" i="2"/>
  <c r="M233" i="2" s="1"/>
  <c r="H227" i="4" s="1"/>
  <c r="D241" i="7" s="1"/>
  <c r="J234" i="2"/>
  <c r="M234" i="2" s="1"/>
  <c r="J235" i="2"/>
  <c r="M235" i="2" s="1"/>
  <c r="H229" i="4" s="1"/>
  <c r="D243" i="7" s="1"/>
  <c r="G223" i="2"/>
  <c r="M223" i="2"/>
  <c r="H217" i="4" s="1"/>
  <c r="D231" i="7" s="1"/>
  <c r="M215" i="2"/>
  <c r="H209" i="4" s="1"/>
  <c r="D223" i="7" s="1"/>
  <c r="M216" i="2"/>
  <c r="H210" i="4" s="1"/>
  <c r="D224" i="7" s="1"/>
  <c r="M217" i="2"/>
  <c r="H211" i="4" s="1"/>
  <c r="D225" i="7" s="1"/>
  <c r="M218" i="2"/>
  <c r="H212" i="4" s="1"/>
  <c r="D226" i="7" s="1"/>
  <c r="J219" i="2"/>
  <c r="M219" i="2" s="1"/>
  <c r="H213" i="4" s="1"/>
  <c r="D227" i="7" s="1"/>
  <c r="J220" i="2"/>
  <c r="M220" i="2" s="1"/>
  <c r="H214" i="4" s="1"/>
  <c r="D228" i="7" s="1"/>
  <c r="J221" i="2"/>
  <c r="M221" i="2" s="1"/>
  <c r="G206" i="2"/>
  <c r="L206" i="2" s="1"/>
  <c r="M206" i="2"/>
  <c r="H200" i="4" s="1"/>
  <c r="D214" i="7" s="1"/>
  <c r="G207" i="2"/>
  <c r="M207" i="2"/>
  <c r="H201" i="4" s="1"/>
  <c r="D215" i="7" s="1"/>
  <c r="G208" i="2"/>
  <c r="J208" i="2" s="1"/>
  <c r="M208" i="2"/>
  <c r="H202" i="4" s="1"/>
  <c r="D216" i="7" s="1"/>
  <c r="G209" i="2"/>
  <c r="J209" i="2" s="1"/>
  <c r="M209" i="2"/>
  <c r="H203" i="4" s="1"/>
  <c r="D217" i="7" s="1"/>
  <c r="J210" i="2"/>
  <c r="M210" i="2" s="1"/>
  <c r="J211" i="2"/>
  <c r="M211" i="2" s="1"/>
  <c r="J212" i="2"/>
  <c r="M212" i="2" s="1"/>
  <c r="H206" i="4" s="1"/>
  <c r="D220" i="7" s="1"/>
  <c r="G205" i="2"/>
  <c r="M205" i="2"/>
  <c r="M193" i="2"/>
  <c r="H187" i="4" s="1"/>
  <c r="D201" i="7" s="1"/>
  <c r="M194" i="2"/>
  <c r="H188" i="4" s="1"/>
  <c r="D202" i="7" s="1"/>
  <c r="M195" i="2"/>
  <c r="H189" i="4" s="1"/>
  <c r="D203" i="7" s="1"/>
  <c r="M196" i="2"/>
  <c r="H190" i="4" s="1"/>
  <c r="D204" i="7" s="1"/>
  <c r="M198" i="2"/>
  <c r="H192" i="4" s="1"/>
  <c r="D206" i="7" s="1"/>
  <c r="M199" i="2"/>
  <c r="H193" i="4" s="1"/>
  <c r="D207" i="7" s="1"/>
  <c r="J201" i="2"/>
  <c r="M201" i="2" s="1"/>
  <c r="H195" i="4" s="1"/>
  <c r="D209" i="7" s="1"/>
  <c r="J202" i="2"/>
  <c r="M202" i="2" s="1"/>
  <c r="J203" i="2"/>
  <c r="M203" i="2" s="1"/>
  <c r="H197" i="4" s="1"/>
  <c r="D211" i="7" s="1"/>
  <c r="M192" i="2"/>
  <c r="H186" i="4" s="1"/>
  <c r="D200" i="7" s="1"/>
  <c r="M183" i="2"/>
  <c r="H177" i="4" s="1"/>
  <c r="D191" i="7" s="1"/>
  <c r="M184" i="2"/>
  <c r="H178" i="4" s="1"/>
  <c r="D192" i="7" s="1"/>
  <c r="M187" i="2"/>
  <c r="H181" i="4" s="1"/>
  <c r="D195" i="7" s="1"/>
  <c r="M188" i="2"/>
  <c r="H182" i="4" s="1"/>
  <c r="D196" i="7" s="1"/>
  <c r="J189" i="2"/>
  <c r="M189" i="2" s="1"/>
  <c r="J190" i="2"/>
  <c r="M190" i="2" s="1"/>
  <c r="M178" i="2"/>
  <c r="H172" i="4" s="1"/>
  <c r="D186" i="7" s="1"/>
  <c r="M180" i="2"/>
  <c r="H174" i="4" s="1"/>
  <c r="D188" i="7" s="1"/>
  <c r="G168" i="2"/>
  <c r="J168" i="2" s="1"/>
  <c r="M168" i="2"/>
  <c r="H162" i="4" s="1"/>
  <c r="D176" i="7" s="1"/>
  <c r="G169" i="2"/>
  <c r="J169" i="2" s="1"/>
  <c r="M169" i="2"/>
  <c r="H163" i="4" s="1"/>
  <c r="D177" i="7" s="1"/>
  <c r="G170" i="2"/>
  <c r="J170" i="2" s="1"/>
  <c r="M170" i="2"/>
  <c r="H164" i="4" s="1"/>
  <c r="D178" i="7" s="1"/>
  <c r="J171" i="2"/>
  <c r="M171" i="2" s="1"/>
  <c r="H165" i="4" s="1"/>
  <c r="D179" i="7" s="1"/>
  <c r="J172" i="2"/>
  <c r="M172" i="2" s="1"/>
  <c r="H166" i="4" s="1"/>
  <c r="D180" i="7" s="1"/>
  <c r="J173" i="2"/>
  <c r="M173" i="2" s="1"/>
  <c r="H167" i="4" s="1"/>
  <c r="D181" i="7" s="1"/>
  <c r="G167" i="2"/>
  <c r="L167" i="2" s="1"/>
  <c r="M167" i="2"/>
  <c r="H161" i="4" s="1"/>
  <c r="D175" i="7" s="1"/>
  <c r="G151" i="2"/>
  <c r="L151" i="2" s="1"/>
  <c r="M151" i="2"/>
  <c r="H145" i="4" s="1"/>
  <c r="D159" i="7" s="1"/>
  <c r="G152" i="2"/>
  <c r="J152" i="2" s="1"/>
  <c r="M152" i="2"/>
  <c r="H146" i="4" s="1"/>
  <c r="D160" i="7" s="1"/>
  <c r="G153" i="2"/>
  <c r="M153" i="2"/>
  <c r="H147" i="4" s="1"/>
  <c r="D161" i="7" s="1"/>
  <c r="G154" i="2"/>
  <c r="L154" i="2" s="1"/>
  <c r="M154" i="2"/>
  <c r="H148" i="4" s="1"/>
  <c r="D162" i="7" s="1"/>
  <c r="G155" i="2"/>
  <c r="J155" i="2" s="1"/>
  <c r="M155" i="2"/>
  <c r="H149" i="4" s="1"/>
  <c r="D163" i="7" s="1"/>
  <c r="M156" i="2"/>
  <c r="H150" i="4" s="1"/>
  <c r="D164" i="7" s="1"/>
  <c r="G157" i="2"/>
  <c r="J157" i="2" s="1"/>
  <c r="M157" i="2"/>
  <c r="H151" i="4" s="1"/>
  <c r="D165" i="7" s="1"/>
  <c r="M158" i="2"/>
  <c r="H152" i="4" s="1"/>
  <c r="D166" i="7" s="1"/>
  <c r="G159" i="2"/>
  <c r="J159" i="2"/>
  <c r="M159" i="2"/>
  <c r="H153" i="4" s="1"/>
  <c r="D167" i="7" s="1"/>
  <c r="G160" i="2"/>
  <c r="J160" i="2" s="1"/>
  <c r="M160" i="2"/>
  <c r="H154" i="4" s="1"/>
  <c r="D168" i="7" s="1"/>
  <c r="G161" i="2"/>
  <c r="J161" i="2" s="1"/>
  <c r="M161" i="2"/>
  <c r="H155" i="4" s="1"/>
  <c r="D169" i="7" s="1"/>
  <c r="G162" i="2"/>
  <c r="J162" i="2" s="1"/>
  <c r="M162" i="2"/>
  <c r="H156" i="4" s="1"/>
  <c r="D170" i="7" s="1"/>
  <c r="G163" i="2"/>
  <c r="J163" i="2" s="1"/>
  <c r="M163" i="2"/>
  <c r="H157" i="4" s="1"/>
  <c r="D171" i="7" s="1"/>
  <c r="J164" i="2"/>
  <c r="M164" i="2" s="1"/>
  <c r="J165" i="2"/>
  <c r="M165" i="2" s="1"/>
  <c r="G150" i="2"/>
  <c r="M150" i="2"/>
  <c r="H144" i="4" s="1"/>
  <c r="D158" i="7" s="1"/>
  <c r="G141" i="2"/>
  <c r="L141" i="2" s="1"/>
  <c r="M141" i="2"/>
  <c r="H135" i="4" s="1"/>
  <c r="D149" i="7" s="1"/>
  <c r="M142" i="2"/>
  <c r="H136" i="4"/>
  <c r="D150" i="7" s="1"/>
  <c r="M143" i="2"/>
  <c r="H137" i="4" s="1"/>
  <c r="D151" i="7" s="1"/>
  <c r="G144" i="2"/>
  <c r="J144" i="2" s="1"/>
  <c r="M144" i="2"/>
  <c r="H138" i="4" s="1"/>
  <c r="D152" i="7" s="1"/>
  <c r="G145" i="2"/>
  <c r="J145" i="2" s="1"/>
  <c r="M145" i="2"/>
  <c r="H139" i="4" s="1"/>
  <c r="D153" i="7" s="1"/>
  <c r="J146" i="2"/>
  <c r="M146" i="2" s="1"/>
  <c r="H140" i="4" s="1"/>
  <c r="D154" i="7" s="1"/>
  <c r="J147" i="2"/>
  <c r="M147" i="2" s="1"/>
  <c r="H141" i="4" s="1"/>
  <c r="D155" i="7" s="1"/>
  <c r="J148" i="2"/>
  <c r="M148" i="2" s="1"/>
  <c r="G140" i="2"/>
  <c r="L140" i="2" s="1"/>
  <c r="M140" i="2"/>
  <c r="H134" i="4" s="1"/>
  <c r="D148" i="7" s="1"/>
  <c r="M132" i="2"/>
  <c r="H126" i="4" s="1"/>
  <c r="D140" i="7" s="1"/>
  <c r="M133" i="2"/>
  <c r="H127" i="4" s="1"/>
  <c r="D141" i="7" s="1"/>
  <c r="M135" i="2"/>
  <c r="H129" i="4" s="1"/>
  <c r="D143" i="7" s="1"/>
  <c r="J136" i="2"/>
  <c r="M136" i="2" s="1"/>
  <c r="J137" i="2"/>
  <c r="M137" i="2" s="1"/>
  <c r="H131" i="4" s="1"/>
  <c r="D145" i="7" s="1"/>
  <c r="J138" i="2"/>
  <c r="M138" i="2" s="1"/>
  <c r="H132" i="4" s="1"/>
  <c r="D146" i="7" s="1"/>
  <c r="M123" i="2"/>
  <c r="H117" i="4" s="1"/>
  <c r="D131" i="7" s="1"/>
  <c r="J126" i="2"/>
  <c r="M126" i="2" s="1"/>
  <c r="J127" i="2"/>
  <c r="M127" i="2" s="1"/>
  <c r="H121" i="4" s="1"/>
  <c r="D135" i="7" s="1"/>
  <c r="J128" i="2"/>
  <c r="M128" i="2" s="1"/>
  <c r="H122" i="4" s="1"/>
  <c r="D136" i="7" s="1"/>
  <c r="G111" i="2"/>
  <c r="M112" i="2"/>
  <c r="H106" i="4" s="1"/>
  <c r="D120" i="7" s="1"/>
  <c r="M113" i="2"/>
  <c r="H107" i="4" s="1"/>
  <c r="D121" i="7" s="1"/>
  <c r="M114" i="2"/>
  <c r="H108" i="4"/>
  <c r="D122" i="7" s="1"/>
  <c r="J116" i="2"/>
  <c r="M116" i="2" s="1"/>
  <c r="H110" i="4" s="1"/>
  <c r="D124" i="7" s="1"/>
  <c r="J117" i="2"/>
  <c r="M117" i="2" s="1"/>
  <c r="H111" i="4" s="1"/>
  <c r="D125" i="7" s="1"/>
  <c r="J118" i="2"/>
  <c r="M118" i="2" s="1"/>
  <c r="M110" i="2"/>
  <c r="H104" i="4" s="1"/>
  <c r="D118" i="7" s="1"/>
  <c r="J106" i="2"/>
  <c r="M106" i="2" s="1"/>
  <c r="H100" i="4" s="1"/>
  <c r="D114" i="7" s="1"/>
  <c r="J107" i="2"/>
  <c r="M107" i="2" s="1"/>
  <c r="J108" i="2"/>
  <c r="M108" i="2" s="1"/>
  <c r="H102" i="4" s="1"/>
  <c r="D116" i="7" s="1"/>
  <c r="J104" i="2"/>
  <c r="M104" i="2" s="1"/>
  <c r="H98" i="4" s="1"/>
  <c r="D112" i="7" s="1"/>
  <c r="J97" i="2"/>
  <c r="M97" i="2" s="1"/>
  <c r="J98" i="2"/>
  <c r="M98" i="2" s="1"/>
  <c r="H92" i="4" s="1"/>
  <c r="D106" i="7" s="1"/>
  <c r="J99" i="2"/>
  <c r="M99" i="2" s="1"/>
  <c r="H93" i="4" s="1"/>
  <c r="D107" i="7" s="1"/>
  <c r="J100" i="2"/>
  <c r="M100" i="2" s="1"/>
  <c r="J101" i="2"/>
  <c r="M101" i="2" s="1"/>
  <c r="J102" i="2"/>
  <c r="M102" i="2" s="1"/>
  <c r="H96" i="4" s="1"/>
  <c r="D110" i="7" s="1"/>
  <c r="J87" i="2"/>
  <c r="M87" i="2" s="1"/>
  <c r="H81" i="4" s="1"/>
  <c r="D95" i="7" s="1"/>
  <c r="J88" i="2"/>
  <c r="M88" i="2" s="1"/>
  <c r="J89" i="2"/>
  <c r="M89" i="2" s="1"/>
  <c r="J90" i="2"/>
  <c r="M90" i="2" s="1"/>
  <c r="H84" i="4" s="1"/>
  <c r="D98" i="7" s="1"/>
  <c r="J91" i="2"/>
  <c r="M91" i="2" s="1"/>
  <c r="J92" i="2"/>
  <c r="M92" i="2" s="1"/>
  <c r="J93" i="2"/>
  <c r="M93" i="2" s="1"/>
  <c r="H87" i="4" s="1"/>
  <c r="D101" i="7" s="1"/>
  <c r="G77" i="2"/>
  <c r="J77" i="2" s="1"/>
  <c r="M77" i="2"/>
  <c r="H71" i="4" s="1"/>
  <c r="D85" i="7" s="1"/>
  <c r="G78" i="2"/>
  <c r="L78" i="2" s="1"/>
  <c r="M78" i="2"/>
  <c r="H72" i="4" s="1"/>
  <c r="D86" i="7" s="1"/>
  <c r="G79" i="2"/>
  <c r="J79" i="2" s="1"/>
  <c r="M79" i="2"/>
  <c r="H73" i="4" s="1"/>
  <c r="D87" i="7" s="1"/>
  <c r="G80" i="2"/>
  <c r="G81" i="2"/>
  <c r="J81" i="2" s="1"/>
  <c r="M81" i="2"/>
  <c r="H75" i="4" s="1"/>
  <c r="D89" i="7" s="1"/>
  <c r="J82" i="2"/>
  <c r="M82" i="2" s="1"/>
  <c r="J83" i="2"/>
  <c r="M83" i="2" s="1"/>
  <c r="H77" i="4" s="1"/>
  <c r="D91" i="7" s="1"/>
  <c r="J84" i="2"/>
  <c r="M84" i="2" s="1"/>
  <c r="H78" i="4" s="1"/>
  <c r="D92" i="7" s="1"/>
  <c r="G76" i="2"/>
  <c r="M62" i="2"/>
  <c r="H56" i="4" s="1"/>
  <c r="D70" i="7" s="1"/>
  <c r="M66" i="2"/>
  <c r="H60" i="4" s="1"/>
  <c r="D74" i="7" s="1"/>
  <c r="G70" i="2"/>
  <c r="J70" i="2" s="1"/>
  <c r="M70" i="2"/>
  <c r="H64" i="4" s="1"/>
  <c r="D78" i="7" s="1"/>
  <c r="M71" i="2"/>
  <c r="H65" i="4" s="1"/>
  <c r="D79" i="7" s="1"/>
  <c r="J72" i="2"/>
  <c r="M72" i="2" s="1"/>
  <c r="H66" i="4" s="1"/>
  <c r="D80" i="7" s="1"/>
  <c r="J73" i="2"/>
  <c r="M73" i="2" s="1"/>
  <c r="J74" i="2"/>
  <c r="M74" i="2" s="1"/>
  <c r="M42" i="2"/>
  <c r="H36" i="4" s="1"/>
  <c r="D50" i="7" s="1"/>
  <c r="G43" i="2"/>
  <c r="J43" i="2" s="1"/>
  <c r="M43" i="2"/>
  <c r="H37" i="4" s="1"/>
  <c r="D51" i="7" s="1"/>
  <c r="G44" i="2"/>
  <c r="M44" i="2"/>
  <c r="H38" i="4" s="1"/>
  <c r="D52" i="7" s="1"/>
  <c r="G45" i="2"/>
  <c r="J45" i="2" s="1"/>
  <c r="M45" i="2"/>
  <c r="H39" i="4" s="1"/>
  <c r="D53" i="7" s="1"/>
  <c r="G46" i="2"/>
  <c r="J46" i="2" s="1"/>
  <c r="M46" i="2"/>
  <c r="H40" i="4" s="1"/>
  <c r="D54" i="7" s="1"/>
  <c r="G47" i="2"/>
  <c r="J47" i="2" s="1"/>
  <c r="M47" i="2"/>
  <c r="H41" i="4"/>
  <c r="D55" i="7" s="1"/>
  <c r="G48" i="2"/>
  <c r="J48" i="2" s="1"/>
  <c r="M48" i="2"/>
  <c r="H42" i="4" s="1"/>
  <c r="D56" i="7" s="1"/>
  <c r="G49" i="2"/>
  <c r="J49" i="2" s="1"/>
  <c r="M49" i="2"/>
  <c r="H43" i="4" s="1"/>
  <c r="D57" i="7" s="1"/>
  <c r="G50" i="2"/>
  <c r="J50" i="2" s="1"/>
  <c r="M50" i="2"/>
  <c r="H44" i="4"/>
  <c r="D58" i="7" s="1"/>
  <c r="G51" i="2"/>
  <c r="J51" i="2" s="1"/>
  <c r="M51" i="2"/>
  <c r="H45" i="4" s="1"/>
  <c r="D59" i="7" s="1"/>
  <c r="G52" i="2"/>
  <c r="M52" i="2"/>
  <c r="H46" i="4" s="1"/>
  <c r="D60" i="7" s="1"/>
  <c r="G53" i="2"/>
  <c r="J53" i="2" s="1"/>
  <c r="M53" i="2"/>
  <c r="H47" i="4" s="1"/>
  <c r="D61" i="7" s="1"/>
  <c r="J54" i="2"/>
  <c r="M54" i="2" s="1"/>
  <c r="H48" i="4" s="1"/>
  <c r="D62" i="7" s="1"/>
  <c r="J55" i="2"/>
  <c r="M55" i="2" s="1"/>
  <c r="J56" i="2"/>
  <c r="M56" i="2" s="1"/>
  <c r="H50" i="4" s="1"/>
  <c r="D64" i="7" s="1"/>
  <c r="G41" i="2"/>
  <c r="J41" i="2" s="1"/>
  <c r="M41" i="2" s="1"/>
  <c r="H35" i="4" s="1"/>
  <c r="D49" i="7" s="1"/>
  <c r="G32" i="2"/>
  <c r="J32" i="2" s="1"/>
  <c r="M32" i="2"/>
  <c r="H26" i="4" s="1"/>
  <c r="D40" i="7" s="1"/>
  <c r="G33" i="2"/>
  <c r="J33" i="2" s="1"/>
  <c r="M33" i="2"/>
  <c r="H27" i="4" s="1"/>
  <c r="D41" i="7" s="1"/>
  <c r="M34" i="2"/>
  <c r="H28" i="4"/>
  <c r="D42" i="7" s="1"/>
  <c r="M35" i="2"/>
  <c r="H29" i="4" s="1"/>
  <c r="D43" i="7" s="1"/>
  <c r="M36" i="2"/>
  <c r="H30" i="4" s="1"/>
  <c r="D44" i="7" s="1"/>
  <c r="J37" i="2"/>
  <c r="M37" i="2" s="1"/>
  <c r="J38" i="2"/>
  <c r="M38" i="2" s="1"/>
  <c r="H32" i="4" s="1"/>
  <c r="D46" i="7" s="1"/>
  <c r="J39" i="2"/>
  <c r="M39" i="2" s="1"/>
  <c r="A39" i="2" s="1"/>
  <c r="M31" i="2"/>
  <c r="H25" i="4" s="1"/>
  <c r="D39" i="7" s="1"/>
  <c r="G17" i="2"/>
  <c r="J17" i="2" s="1"/>
  <c r="M17" i="2"/>
  <c r="H11" i="4" s="1"/>
  <c r="D25" i="7" s="1"/>
  <c r="G18" i="2"/>
  <c r="L18" i="2" s="1"/>
  <c r="J18" i="2"/>
  <c r="M18" i="2"/>
  <c r="H12" i="4" s="1"/>
  <c r="D26" i="7" s="1"/>
  <c r="G19" i="2"/>
  <c r="M19" i="2"/>
  <c r="H13" i="4" s="1"/>
  <c r="D27" i="7" s="1"/>
  <c r="G20" i="2"/>
  <c r="M20" i="2"/>
  <c r="H14" i="4" s="1"/>
  <c r="D28" i="7" s="1"/>
  <c r="G21" i="2"/>
  <c r="J21" i="2" s="1"/>
  <c r="M21" i="2"/>
  <c r="H15" i="4" s="1"/>
  <c r="D29" i="7" s="1"/>
  <c r="G22" i="2"/>
  <c r="J22" i="2" s="1"/>
  <c r="M22" i="2"/>
  <c r="H16" i="4" s="1"/>
  <c r="D30" i="7" s="1"/>
  <c r="G23" i="2"/>
  <c r="J23" i="2" s="1"/>
  <c r="M23" i="2"/>
  <c r="H17" i="4" s="1"/>
  <c r="D31" i="7" s="1"/>
  <c r="G24" i="2"/>
  <c r="J24" i="2" s="1"/>
  <c r="M24" i="2"/>
  <c r="H18" i="4" s="1"/>
  <c r="D32" i="7" s="1"/>
  <c r="G25" i="2"/>
  <c r="J25" i="2" s="1"/>
  <c r="M25" i="2"/>
  <c r="H19" i="4" s="1"/>
  <c r="D33" i="7" s="1"/>
  <c r="G26" i="2"/>
  <c r="L26" i="2" s="1"/>
  <c r="M26" i="2"/>
  <c r="H20" i="4" s="1"/>
  <c r="D34" i="7" s="1"/>
  <c r="J27" i="2"/>
  <c r="M27" i="2" s="1"/>
  <c r="J28" i="2"/>
  <c r="M28" i="2" s="1"/>
  <c r="J29" i="2"/>
  <c r="M29" i="2" s="1"/>
  <c r="H23" i="4" s="1"/>
  <c r="D37" i="7" s="1"/>
  <c r="G16" i="2"/>
  <c r="J16" i="2" s="1"/>
  <c r="M16" i="2"/>
  <c r="H10" i="4" s="1"/>
  <c r="D24" i="7" s="1"/>
  <c r="G9" i="2"/>
  <c r="J9" i="2" s="1"/>
  <c r="M9" i="2"/>
  <c r="G10" i="2"/>
  <c r="M10" i="2"/>
  <c r="H4" i="4" s="1"/>
  <c r="D18" i="7" s="1"/>
  <c r="G11" i="2"/>
  <c r="J11" i="2" s="1"/>
  <c r="M11" i="2"/>
  <c r="G12" i="2"/>
  <c r="J12" i="2" s="1"/>
  <c r="M12" i="2"/>
  <c r="G13" i="2"/>
  <c r="J13" i="2" s="1"/>
  <c r="M13" i="2" s="1"/>
  <c r="H7" i="4" s="1"/>
  <c r="D21" i="7" s="1"/>
  <c r="G14" i="2"/>
  <c r="J14" i="2" s="1"/>
  <c r="M14" i="2"/>
  <c r="H8" i="4" s="1"/>
  <c r="D22" i="7" s="1"/>
  <c r="G8" i="2"/>
  <c r="J8" i="2" s="1"/>
  <c r="M8" i="2"/>
  <c r="H2" i="4" s="1"/>
  <c r="D16" i="7" s="1"/>
  <c r="G123" i="2"/>
  <c r="J123" i="2" s="1"/>
  <c r="G124" i="2"/>
  <c r="G125" i="2"/>
  <c r="J125" i="2" s="1"/>
  <c r="G129" i="2"/>
  <c r="J129" i="2" s="1"/>
  <c r="G130" i="2"/>
  <c r="L130" i="2" s="1"/>
  <c r="G131" i="2"/>
  <c r="L131" i="2" s="1"/>
  <c r="G132" i="2"/>
  <c r="J132" i="2" s="1"/>
  <c r="G133" i="2"/>
  <c r="L133" i="2" s="1"/>
  <c r="G134" i="2"/>
  <c r="L134" i="2" s="1"/>
  <c r="G135" i="2"/>
  <c r="J135" i="2" s="1"/>
  <c r="G139" i="2"/>
  <c r="J139" i="2" s="1"/>
  <c r="G142" i="2"/>
  <c r="J142" i="2" s="1"/>
  <c r="G143" i="2"/>
  <c r="J143" i="2" s="1"/>
  <c r="G149" i="2"/>
  <c r="J149" i="2" s="1"/>
  <c r="G156" i="2"/>
  <c r="G158" i="2"/>
  <c r="J158" i="2" s="1"/>
  <c r="G166" i="2"/>
  <c r="J166" i="2" s="1"/>
  <c r="G174" i="2"/>
  <c r="J174" i="2" s="1"/>
  <c r="G175" i="2"/>
  <c r="G176" i="2"/>
  <c r="G177" i="2"/>
  <c r="L177" i="2" s="1"/>
  <c r="G178" i="2"/>
  <c r="G179" i="2"/>
  <c r="J179" i="2" s="1"/>
  <c r="G180" i="2"/>
  <c r="J180" i="2" s="1"/>
  <c r="G181" i="2"/>
  <c r="J181" i="2" s="1"/>
  <c r="G182" i="2"/>
  <c r="G183" i="2"/>
  <c r="L183" i="2" s="1"/>
  <c r="G184" i="2"/>
  <c r="G185" i="2"/>
  <c r="L185" i="2" s="1"/>
  <c r="G186" i="2"/>
  <c r="J186" i="2" s="1"/>
  <c r="G187" i="2"/>
  <c r="J187" i="2" s="1"/>
  <c r="G188" i="2"/>
  <c r="J188" i="2" s="1"/>
  <c r="G191" i="2"/>
  <c r="J191" i="2" s="1"/>
  <c r="G192" i="2"/>
  <c r="L192" i="2" s="1"/>
  <c r="G193" i="2"/>
  <c r="L193" i="2" s="1"/>
  <c r="G194" i="2"/>
  <c r="J194" i="2" s="1"/>
  <c r="G195" i="2"/>
  <c r="G196" i="2"/>
  <c r="J196" i="2" s="1"/>
  <c r="G197" i="2"/>
  <c r="L197" i="2" s="1"/>
  <c r="G198" i="2"/>
  <c r="J198" i="2" s="1"/>
  <c r="G199" i="2"/>
  <c r="L199" i="2" s="1"/>
  <c r="G200" i="2"/>
  <c r="J200" i="2" s="1"/>
  <c r="G204" i="2"/>
  <c r="J204" i="2" s="1"/>
  <c r="G213" i="2"/>
  <c r="J213" i="2" s="1"/>
  <c r="G214" i="2"/>
  <c r="L214" i="2" s="1"/>
  <c r="G215" i="2"/>
  <c r="J215" i="2" s="1"/>
  <c r="G216" i="2"/>
  <c r="L216" i="2" s="1"/>
  <c r="G217" i="2"/>
  <c r="G218" i="2"/>
  <c r="G222" i="2"/>
  <c r="J222" i="2" s="1"/>
  <c r="G224" i="2"/>
  <c r="J224" i="2" s="1"/>
  <c r="G225" i="2"/>
  <c r="L225" i="2" s="1"/>
  <c r="G226" i="2"/>
  <c r="G227" i="2"/>
  <c r="L227" i="2" s="1"/>
  <c r="G228" i="2"/>
  <c r="J228" i="2" s="1"/>
  <c r="G229" i="2"/>
  <c r="G230" i="2"/>
  <c r="J230" i="2" s="1"/>
  <c r="G231" i="2"/>
  <c r="L231" i="2" s="1"/>
  <c r="G232" i="2"/>
  <c r="J232" i="2" s="1"/>
  <c r="G236" i="2"/>
  <c r="J236" i="2" s="1"/>
  <c r="G240" i="2"/>
  <c r="J240" i="2" s="1"/>
  <c r="G241" i="2"/>
  <c r="L241" i="2" s="1"/>
  <c r="G245" i="2"/>
  <c r="J245" i="2" s="1"/>
  <c r="G249" i="2"/>
  <c r="G250" i="2"/>
  <c r="L250" i="2" s="1"/>
  <c r="G251" i="2"/>
  <c r="J251" i="2" s="1"/>
  <c r="G253" i="2"/>
  <c r="J253" i="2" s="1"/>
  <c r="G257" i="2"/>
  <c r="L257" i="2" s="1"/>
  <c r="G259" i="2"/>
  <c r="J259" i="2" s="1"/>
  <c r="G261" i="2"/>
  <c r="G262" i="2"/>
  <c r="J262" i="2" s="1"/>
  <c r="G268" i="2"/>
  <c r="J268" i="2" s="1"/>
  <c r="G269" i="2"/>
  <c r="G270" i="2"/>
  <c r="J270" i="2" s="1"/>
  <c r="G271" i="2"/>
  <c r="L271" i="2" s="1"/>
  <c r="G272" i="2"/>
  <c r="L272" i="2" s="1"/>
  <c r="G273" i="2"/>
  <c r="J273" i="2" s="1"/>
  <c r="G274" i="2"/>
  <c r="J274" i="2" s="1"/>
  <c r="G275" i="2"/>
  <c r="L275" i="2" s="1"/>
  <c r="G276" i="2"/>
  <c r="L276" i="2" s="1"/>
  <c r="G277" i="2"/>
  <c r="J277" i="2" s="1"/>
  <c r="G281" i="2"/>
  <c r="J281" i="2" s="1"/>
  <c r="G283" i="2"/>
  <c r="J283" i="2" s="1"/>
  <c r="G284" i="2"/>
  <c r="J284" i="2" s="1"/>
  <c r="G287" i="2"/>
  <c r="J287" i="2" s="1"/>
  <c r="G291" i="2"/>
  <c r="J291" i="2" s="1"/>
  <c r="G292" i="2"/>
  <c r="L292" i="2" s="1"/>
  <c r="G293" i="2"/>
  <c r="L293" i="2" s="1"/>
  <c r="G297" i="2"/>
  <c r="J297" i="2" s="1"/>
  <c r="G42" i="2"/>
  <c r="H42" i="2"/>
  <c r="H43" i="2"/>
  <c r="H44" i="2"/>
  <c r="H45" i="2"/>
  <c r="H46" i="2"/>
  <c r="H47" i="2"/>
  <c r="H48" i="2"/>
  <c r="H49" i="2"/>
  <c r="H50" i="2"/>
  <c r="L50" i="2"/>
  <c r="H51" i="2"/>
  <c r="H52" i="2"/>
  <c r="H53" i="2"/>
  <c r="G54" i="2"/>
  <c r="G55" i="2"/>
  <c r="G56" i="2"/>
  <c r="A9" i="13"/>
  <c r="H26" i="2"/>
  <c r="C9" i="13"/>
  <c r="F21" i="13"/>
  <c r="F20" i="13"/>
  <c r="F19" i="13"/>
  <c r="F18" i="13"/>
  <c r="F17" i="13"/>
  <c r="F16" i="13"/>
  <c r="F15" i="13"/>
  <c r="F14" i="13"/>
  <c r="F13" i="13"/>
  <c r="E21" i="13"/>
  <c r="E20" i="13"/>
  <c r="E19" i="13"/>
  <c r="E18" i="13"/>
  <c r="E17" i="13"/>
  <c r="E16" i="13"/>
  <c r="E15" i="13"/>
  <c r="E14" i="13"/>
  <c r="E13" i="13"/>
  <c r="C21" i="13"/>
  <c r="C20" i="13"/>
  <c r="C19" i="13"/>
  <c r="C18" i="13"/>
  <c r="C17" i="13"/>
  <c r="C16" i="13"/>
  <c r="C15" i="13"/>
  <c r="C14" i="13"/>
  <c r="C13" i="13"/>
  <c r="B21" i="13"/>
  <c r="B20" i="13"/>
  <c r="B19" i="13"/>
  <c r="B18" i="13"/>
  <c r="B17" i="13"/>
  <c r="B16" i="13"/>
  <c r="B15" i="13"/>
  <c r="B14" i="13"/>
  <c r="B13" i="13"/>
  <c r="A21" i="13"/>
  <c r="A20" i="13"/>
  <c r="A19" i="13"/>
  <c r="A18" i="13"/>
  <c r="A17" i="13"/>
  <c r="A16" i="13"/>
  <c r="A15" i="13"/>
  <c r="A14" i="13"/>
  <c r="A13" i="13"/>
  <c r="F12" i="13"/>
  <c r="E12" i="13"/>
  <c r="C12" i="13"/>
  <c r="B12" i="13"/>
  <c r="A12" i="13"/>
  <c r="C8" i="13"/>
  <c r="D6" i="13"/>
  <c r="D3" i="1"/>
  <c r="E2" i="1"/>
  <c r="A5" i="13" s="1"/>
  <c r="B3" i="1"/>
  <c r="H71" i="2"/>
  <c r="G69" i="2"/>
  <c r="J69" i="2" s="1"/>
  <c r="G71" i="2"/>
  <c r="G72" i="2"/>
  <c r="G73" i="2"/>
  <c r="G74" i="2"/>
  <c r="L71" i="2"/>
  <c r="G27" i="2"/>
  <c r="G28" i="2"/>
  <c r="G29" i="2"/>
  <c r="G30" i="2"/>
  <c r="G31" i="2"/>
  <c r="L31" i="2" s="1"/>
  <c r="H31" i="2"/>
  <c r="H32" i="2"/>
  <c r="H33" i="2"/>
  <c r="G34" i="2"/>
  <c r="H34" i="2"/>
  <c r="G35" i="2"/>
  <c r="L35" i="2" s="1"/>
  <c r="H35" i="2"/>
  <c r="G36" i="2"/>
  <c r="H36" i="2"/>
  <c r="G37" i="2"/>
  <c r="G38" i="2"/>
  <c r="G39" i="2"/>
  <c r="H25" i="2"/>
  <c r="M299" i="2"/>
  <c r="M300" i="2"/>
  <c r="H177" i="2"/>
  <c r="H178" i="2"/>
  <c r="H179" i="2"/>
  <c r="H180" i="2"/>
  <c r="H169" i="2"/>
  <c r="H170" i="2"/>
  <c r="H151" i="2"/>
  <c r="H152" i="2"/>
  <c r="H153" i="2"/>
  <c r="H154" i="2"/>
  <c r="H155" i="2"/>
  <c r="H156" i="2"/>
  <c r="H157" i="2"/>
  <c r="H158" i="2"/>
  <c r="H159" i="2"/>
  <c r="H160" i="2"/>
  <c r="H161" i="2"/>
  <c r="H162" i="2"/>
  <c r="H163" i="2"/>
  <c r="H141" i="2"/>
  <c r="H142" i="2"/>
  <c r="H143" i="2"/>
  <c r="H144" i="2"/>
  <c r="H145" i="2"/>
  <c r="H140" i="2"/>
  <c r="H131" i="2"/>
  <c r="H132" i="2"/>
  <c r="H133" i="2"/>
  <c r="H134" i="2"/>
  <c r="H135" i="2"/>
  <c r="H130" i="2"/>
  <c r="H121" i="2"/>
  <c r="H122" i="2"/>
  <c r="H123" i="2"/>
  <c r="H124" i="2"/>
  <c r="H125" i="2"/>
  <c r="H120" i="2"/>
  <c r="H111" i="2"/>
  <c r="H112" i="2"/>
  <c r="H113" i="2"/>
  <c r="H114" i="2"/>
  <c r="H115" i="2"/>
  <c r="H110" i="2"/>
  <c r="H105" i="2"/>
  <c r="H106" i="2"/>
  <c r="H104" i="2"/>
  <c r="H96" i="2"/>
  <c r="H97" i="2"/>
  <c r="H98" i="2"/>
  <c r="H99" i="2"/>
  <c r="H87" i="2"/>
  <c r="H88" i="2"/>
  <c r="H89" i="2"/>
  <c r="H90" i="2"/>
  <c r="H86" i="2"/>
  <c r="H77" i="2"/>
  <c r="H78" i="2"/>
  <c r="H79" i="2"/>
  <c r="H80" i="2"/>
  <c r="H81" i="2"/>
  <c r="H76" i="2"/>
  <c r="H59" i="2"/>
  <c r="H60" i="2"/>
  <c r="H61" i="2"/>
  <c r="H62" i="2"/>
  <c r="H63" i="2"/>
  <c r="H64" i="2"/>
  <c r="H65" i="2"/>
  <c r="H66" i="2"/>
  <c r="H67" i="2"/>
  <c r="H68" i="2"/>
  <c r="H69" i="2"/>
  <c r="H70" i="2"/>
  <c r="H58" i="2"/>
  <c r="H41" i="2"/>
  <c r="H17" i="2"/>
  <c r="H18" i="2"/>
  <c r="H19" i="2"/>
  <c r="H20" i="2"/>
  <c r="H21" i="2"/>
  <c r="H22" i="2"/>
  <c r="H23" i="2"/>
  <c r="H24" i="2"/>
  <c r="H9" i="2"/>
  <c r="H10" i="2"/>
  <c r="H11" i="2"/>
  <c r="H12" i="2"/>
  <c r="H13" i="2"/>
  <c r="H14" i="2"/>
  <c r="J85" i="2"/>
  <c r="J94" i="2"/>
  <c r="J103" i="2"/>
  <c r="H182" i="2"/>
  <c r="H183" i="2"/>
  <c r="H185" i="2"/>
  <c r="H186" i="2"/>
  <c r="H187" i="2"/>
  <c r="H188" i="2"/>
  <c r="G310" i="2"/>
  <c r="J310" i="2" s="1"/>
  <c r="H310" i="2"/>
  <c r="M310" i="2"/>
  <c r="G311" i="2"/>
  <c r="J311" i="2" s="1"/>
  <c r="H311" i="2"/>
  <c r="M311" i="2"/>
  <c r="G312" i="2"/>
  <c r="J312" i="2" s="1"/>
  <c r="H312" i="2"/>
  <c r="M312" i="2"/>
  <c r="G313" i="2"/>
  <c r="J313" i="2" s="1"/>
  <c r="H313" i="2"/>
  <c r="M313" i="2"/>
  <c r="G314" i="2"/>
  <c r="J314" i="2" s="1"/>
  <c r="H314" i="2"/>
  <c r="M314" i="2"/>
  <c r="G315" i="2"/>
  <c r="J315" i="2" s="1"/>
  <c r="H315" i="2"/>
  <c r="M315" i="2"/>
  <c r="G316" i="2"/>
  <c r="J316" i="2" s="1"/>
  <c r="H316" i="2"/>
  <c r="M316" i="2"/>
  <c r="G317" i="2"/>
  <c r="J317" i="2" s="1"/>
  <c r="H317" i="2"/>
  <c r="M317" i="2"/>
  <c r="G318" i="2"/>
  <c r="J318" i="2" s="1"/>
  <c r="H318" i="2"/>
  <c r="M318" i="2"/>
  <c r="G319" i="2"/>
  <c r="J319" i="2" s="1"/>
  <c r="H319" i="2"/>
  <c r="M319" i="2"/>
  <c r="G320" i="2"/>
  <c r="J320" i="2" s="1"/>
  <c r="H320" i="2"/>
  <c r="M320" i="2"/>
  <c r="G321" i="2"/>
  <c r="J321" i="2" s="1"/>
  <c r="H321" i="2"/>
  <c r="M321" i="2"/>
  <c r="G322" i="2"/>
  <c r="J322" i="2" s="1"/>
  <c r="M322" i="2"/>
  <c r="H322" i="2"/>
  <c r="G323" i="2"/>
  <c r="J323" i="2" s="1"/>
  <c r="H323" i="2"/>
  <c r="M323" i="2"/>
  <c r="G324" i="2"/>
  <c r="J324" i="2" s="1"/>
  <c r="H324" i="2"/>
  <c r="H216" i="2"/>
  <c r="L217" i="2"/>
  <c r="H217" i="2"/>
  <c r="H218" i="2"/>
  <c r="G219" i="2"/>
  <c r="G220" i="2"/>
  <c r="G221" i="2"/>
  <c r="H223" i="2"/>
  <c r="H224" i="2"/>
  <c r="H225" i="2"/>
  <c r="H226" i="2"/>
  <c r="H227" i="2"/>
  <c r="H228" i="2"/>
  <c r="H229" i="2"/>
  <c r="H230" i="2"/>
  <c r="H231" i="2"/>
  <c r="H232" i="2"/>
  <c r="G233" i="2"/>
  <c r="G234" i="2"/>
  <c r="G235" i="2"/>
  <c r="H237" i="2"/>
  <c r="H238" i="2"/>
  <c r="H239" i="2"/>
  <c r="H240" i="2"/>
  <c r="H241" i="2"/>
  <c r="G242" i="2"/>
  <c r="G243" i="2"/>
  <c r="G244" i="2"/>
  <c r="H246" i="2"/>
  <c r="H247" i="2"/>
  <c r="H248" i="2"/>
  <c r="H249" i="2"/>
  <c r="H250" i="2"/>
  <c r="H251" i="2"/>
  <c r="H252" i="2"/>
  <c r="H253" i="2"/>
  <c r="H254" i="2"/>
  <c r="L255" i="2"/>
  <c r="H255" i="2"/>
  <c r="H256" i="2"/>
  <c r="H257" i="2"/>
  <c r="H258" i="2"/>
  <c r="H259" i="2"/>
  <c r="L260" i="2"/>
  <c r="H260" i="2"/>
  <c r="H261" i="2"/>
  <c r="H262" i="2"/>
  <c r="H263" i="2"/>
  <c r="H264" i="2"/>
  <c r="G265" i="2"/>
  <c r="G266" i="2"/>
  <c r="G267" i="2"/>
  <c r="H269" i="2"/>
  <c r="H270" i="2"/>
  <c r="H271" i="2"/>
  <c r="H272" i="2"/>
  <c r="H273" i="2"/>
  <c r="H274" i="2"/>
  <c r="H275" i="2"/>
  <c r="H276" i="2"/>
  <c r="H277" i="2"/>
  <c r="G278" i="2"/>
  <c r="G279" i="2"/>
  <c r="G280" i="2"/>
  <c r="H282" i="2"/>
  <c r="H283" i="2"/>
  <c r="H284" i="2"/>
  <c r="H285" i="2"/>
  <c r="H286" i="2"/>
  <c r="L287" i="2"/>
  <c r="H287" i="2"/>
  <c r="G288" i="2"/>
  <c r="G289" i="2"/>
  <c r="G290" i="2"/>
  <c r="H292" i="2"/>
  <c r="H293" i="2"/>
  <c r="G294" i="2"/>
  <c r="G295" i="2"/>
  <c r="G296" i="2"/>
  <c r="H298" i="2"/>
  <c r="G299" i="2"/>
  <c r="J299" i="2" s="1"/>
  <c r="H299" i="2"/>
  <c r="G300" i="2"/>
  <c r="J300" i="2" s="1"/>
  <c r="H300" i="2"/>
  <c r="G301" i="2"/>
  <c r="J301" i="2" s="1"/>
  <c r="H301" i="2"/>
  <c r="M301" i="2"/>
  <c r="G302" i="2"/>
  <c r="J302" i="2" s="1"/>
  <c r="H302" i="2"/>
  <c r="M302" i="2"/>
  <c r="G303" i="2"/>
  <c r="J303" i="2" s="1"/>
  <c r="H303" i="2"/>
  <c r="M303" i="2"/>
  <c r="G304" i="2"/>
  <c r="J304" i="2" s="1"/>
  <c r="H304" i="2"/>
  <c r="M304" i="2"/>
  <c r="G305" i="2"/>
  <c r="J305" i="2" s="1"/>
  <c r="H305" i="2"/>
  <c r="M305" i="2"/>
  <c r="G306" i="2"/>
  <c r="J306" i="2" s="1"/>
  <c r="H306" i="2"/>
  <c r="M306" i="2"/>
  <c r="G307" i="2"/>
  <c r="J307" i="2" s="1"/>
  <c r="H307" i="2"/>
  <c r="M307" i="2"/>
  <c r="G308" i="2"/>
  <c r="J308" i="2" s="1"/>
  <c r="H308" i="2"/>
  <c r="M308" i="2"/>
  <c r="G309" i="2"/>
  <c r="J309" i="2" s="1"/>
  <c r="H309" i="2"/>
  <c r="M309" i="2"/>
  <c r="L270" i="2"/>
  <c r="L246" i="2"/>
  <c r="L218" i="2"/>
  <c r="L273" i="2"/>
  <c r="L282" i="2"/>
  <c r="G5" i="12"/>
  <c r="G6" i="12"/>
  <c r="A16" i="7"/>
  <c r="B16" i="7"/>
  <c r="E16" i="7"/>
  <c r="F5" i="12"/>
  <c r="H8" i="2"/>
  <c r="C3" i="10"/>
  <c r="D3" i="7"/>
  <c r="K3" i="2"/>
  <c r="E8" i="2"/>
  <c r="C2" i="10"/>
  <c r="G1" i="2"/>
  <c r="J30" i="4"/>
  <c r="J31" i="4"/>
  <c r="J32" i="4"/>
  <c r="J33" i="4"/>
  <c r="A3" i="9"/>
  <c r="G5" i="9"/>
  <c r="G6" i="9"/>
  <c r="F6" i="9" s="1"/>
  <c r="F5" i="9"/>
  <c r="A3" i="10"/>
  <c r="K2" i="2"/>
  <c r="G3" i="2"/>
  <c r="G5" i="2"/>
  <c r="H95" i="2"/>
  <c r="H150" i="2"/>
  <c r="H167" i="2"/>
  <c r="H168" i="2"/>
  <c r="H175" i="2"/>
  <c r="H176" i="2"/>
  <c r="H184" i="2"/>
  <c r="H192" i="2"/>
  <c r="H193" i="2"/>
  <c r="H194" i="2"/>
  <c r="H195" i="2"/>
  <c r="H196" i="2"/>
  <c r="H197" i="2"/>
  <c r="H198" i="2"/>
  <c r="H199" i="2"/>
  <c r="H200" i="2"/>
  <c r="H205" i="2"/>
  <c r="H206" i="2"/>
  <c r="H207" i="2"/>
  <c r="H208" i="2"/>
  <c r="H209" i="2"/>
  <c r="H214" i="2"/>
  <c r="H215" i="2"/>
  <c r="H16" i="2"/>
  <c r="G40" i="2"/>
  <c r="G57" i="2"/>
  <c r="G58" i="2"/>
  <c r="G59" i="2"/>
  <c r="G60" i="2"/>
  <c r="L60" i="2" s="1"/>
  <c r="G61" i="2"/>
  <c r="L61" i="2" s="1"/>
  <c r="G62" i="2"/>
  <c r="J62" i="2" s="1"/>
  <c r="G63" i="2"/>
  <c r="L63" i="2" s="1"/>
  <c r="G64" i="2"/>
  <c r="L64" i="2" s="1"/>
  <c r="G65" i="2"/>
  <c r="J65" i="2" s="1"/>
  <c r="G66" i="2"/>
  <c r="J66" i="2" s="1"/>
  <c r="G67" i="2"/>
  <c r="L67" i="2" s="1"/>
  <c r="G68" i="2"/>
  <c r="L68" i="2" s="1"/>
  <c r="G75" i="2"/>
  <c r="G82" i="2"/>
  <c r="G83" i="2"/>
  <c r="G84" i="2"/>
  <c r="G85" i="2"/>
  <c r="G86" i="2"/>
  <c r="L86" i="2" s="1"/>
  <c r="G87" i="2"/>
  <c r="L87" i="2" s="1"/>
  <c r="G88" i="2"/>
  <c r="L88" i="2" s="1"/>
  <c r="G89" i="2"/>
  <c r="L89" i="2" s="1"/>
  <c r="G90" i="2"/>
  <c r="L90" i="2" s="1"/>
  <c r="G91" i="2"/>
  <c r="G92" i="2"/>
  <c r="G93" i="2"/>
  <c r="G94" i="2"/>
  <c r="G95" i="2"/>
  <c r="G96" i="2"/>
  <c r="L96" i="2" s="1"/>
  <c r="G97" i="2"/>
  <c r="L97" i="2" s="1"/>
  <c r="G98" i="2"/>
  <c r="L98" i="2" s="1"/>
  <c r="G99" i="2"/>
  <c r="L99" i="2"/>
  <c r="G100" i="2"/>
  <c r="G101" i="2"/>
  <c r="G102" i="2"/>
  <c r="G103" i="2"/>
  <c r="G104" i="2"/>
  <c r="L104" i="2" s="1"/>
  <c r="G105" i="2"/>
  <c r="L105" i="2" s="1"/>
  <c r="G106" i="2"/>
  <c r="G107" i="2"/>
  <c r="G108" i="2"/>
  <c r="G109" i="2"/>
  <c r="G110" i="2"/>
  <c r="J110" i="2" s="1"/>
  <c r="G112" i="2"/>
  <c r="J112" i="2" s="1"/>
  <c r="G113" i="2"/>
  <c r="G114" i="2"/>
  <c r="L114" i="2" s="1"/>
  <c r="G115" i="2"/>
  <c r="G116" i="2"/>
  <c r="G117" i="2"/>
  <c r="G118" i="2"/>
  <c r="G119" i="2"/>
  <c r="J119" i="2" s="1"/>
  <c r="G120" i="2"/>
  <c r="J120" i="2" s="1"/>
  <c r="G121" i="2"/>
  <c r="J121" i="2" s="1"/>
  <c r="G122" i="2"/>
  <c r="J122" i="2" s="1"/>
  <c r="G126" i="2"/>
  <c r="G127" i="2"/>
  <c r="G128" i="2"/>
  <c r="G136" i="2"/>
  <c r="G137" i="2"/>
  <c r="G138" i="2"/>
  <c r="G146" i="2"/>
  <c r="G147" i="2"/>
  <c r="G148" i="2"/>
  <c r="G164" i="2"/>
  <c r="G165" i="2"/>
  <c r="G171" i="2"/>
  <c r="G172" i="2"/>
  <c r="G173" i="2"/>
  <c r="G189" i="2"/>
  <c r="G190" i="2"/>
  <c r="G201" i="2"/>
  <c r="G202" i="2"/>
  <c r="G203" i="2"/>
  <c r="G210" i="2"/>
  <c r="G211" i="2"/>
  <c r="G212" i="2"/>
  <c r="G15" i="2"/>
  <c r="L200" i="2"/>
  <c r="L188" i="2"/>
  <c r="L170" i="2"/>
  <c r="L158" i="2"/>
  <c r="L142" i="2"/>
  <c r="L110" i="2"/>
  <c r="L70" i="2"/>
  <c r="L195" i="2"/>
  <c r="L81" i="2"/>
  <c r="L22" i="2"/>
  <c r="L209" i="2"/>
  <c r="L159" i="2"/>
  <c r="L155" i="2"/>
  <c r="L187" i="2"/>
  <c r="L194" i="2"/>
  <c r="L186" i="2"/>
  <c r="L180" i="2"/>
  <c r="L176" i="2"/>
  <c r="L80" i="2"/>
  <c r="L59" i="2"/>
  <c r="L21" i="2"/>
  <c r="L168" i="2"/>
  <c r="L152" i="2"/>
  <c r="L135" i="2"/>
  <c r="L123" i="2"/>
  <c r="L124" i="2"/>
  <c r="L125" i="2"/>
  <c r="L111" i="2"/>
  <c r="L106" i="2"/>
  <c r="L95" i="2"/>
  <c r="L12" i="2"/>
  <c r="L9" i="2"/>
  <c r="A117" i="2"/>
  <c r="A172" i="2"/>
  <c r="A173" i="2"/>
  <c r="A212" i="2"/>
  <c r="A219" i="2"/>
  <c r="A233" i="2"/>
  <c r="A294" i="2"/>
  <c r="A2" i="10" l="1"/>
  <c r="A4" i="13"/>
  <c r="I182" i="4"/>
  <c r="C196" i="7" s="1"/>
  <c r="I105" i="4"/>
  <c r="C119" i="7" s="1"/>
  <c r="I99" i="4"/>
  <c r="C113" i="7" s="1"/>
  <c r="G2" i="2"/>
  <c r="A2" i="7"/>
  <c r="F6" i="12"/>
  <c r="G7" i="12"/>
  <c r="I224" i="4"/>
  <c r="C238" i="7" s="1"/>
  <c r="C192" i="7"/>
  <c r="I178" i="4"/>
  <c r="I223" i="4"/>
  <c r="C237" i="7" s="1"/>
  <c r="C191" i="7"/>
  <c r="I177" i="4"/>
  <c r="I109" i="4"/>
  <c r="C123" i="7"/>
  <c r="I90" i="4"/>
  <c r="C104" i="7" s="1"/>
  <c r="I56" i="4"/>
  <c r="C70" i="7" s="1"/>
  <c r="I60" i="4"/>
  <c r="C74" i="7" s="1"/>
  <c r="D2" i="7"/>
  <c r="D4" i="13"/>
  <c r="I125" i="4"/>
  <c r="C139" i="7" s="1"/>
  <c r="J36" i="2"/>
  <c r="L36" i="2"/>
  <c r="I82" i="4"/>
  <c r="C96" i="7" s="1"/>
  <c r="I81" i="4"/>
  <c r="C95" i="7" s="1"/>
  <c r="G7" i="9"/>
  <c r="I220" i="4"/>
  <c r="C234" i="7"/>
  <c r="I116" i="4"/>
  <c r="C130" i="7" s="1"/>
  <c r="C88" i="7"/>
  <c r="I74" i="4"/>
  <c r="C252" i="7"/>
  <c r="C250" i="7"/>
  <c r="C145" i="7"/>
  <c r="C116" i="7"/>
  <c r="C114" i="7"/>
  <c r="C105" i="7"/>
  <c r="C91" i="7"/>
  <c r="C89" i="7"/>
  <c r="C32" i="7"/>
  <c r="M115" i="2"/>
  <c r="H109" i="4" s="1"/>
  <c r="D123" i="7" s="1"/>
  <c r="C18" i="7"/>
  <c r="C271" i="7"/>
  <c r="C255" i="7"/>
  <c r="C178" i="7"/>
  <c r="C22" i="7"/>
  <c r="C219" i="7"/>
  <c r="C155" i="7"/>
  <c r="C81" i="7"/>
  <c r="C58" i="7"/>
  <c r="J217" i="2"/>
  <c r="J105" i="2"/>
  <c r="M105" i="2" s="1"/>
  <c r="H99" i="4" s="1"/>
  <c r="D113" i="7" s="1"/>
  <c r="M134" i="2"/>
  <c r="H128" i="4" s="1"/>
  <c r="D142" i="7" s="1"/>
  <c r="M200" i="2"/>
  <c r="H194" i="4" s="1"/>
  <c r="D208" i="7" s="1"/>
  <c r="M226" i="2"/>
  <c r="H220" i="4" s="1"/>
  <c r="D234" i="7" s="1"/>
  <c r="I30" i="4"/>
  <c r="C44" i="7" s="1"/>
  <c r="I21" i="4"/>
  <c r="C35" i="7" s="1"/>
  <c r="I288" i="4"/>
  <c r="C302" i="7" s="1"/>
  <c r="I282" i="4"/>
  <c r="C296" i="7" s="1"/>
  <c r="I273" i="4"/>
  <c r="C287" i="7" s="1"/>
  <c r="I229" i="4"/>
  <c r="C243" i="7" s="1"/>
  <c r="I167" i="4"/>
  <c r="C181" i="7" s="1"/>
  <c r="I158" i="4"/>
  <c r="C172" i="7" s="1"/>
  <c r="I33" i="4"/>
  <c r="C47" i="7" s="1"/>
  <c r="C50" i="7"/>
  <c r="J141" i="2"/>
  <c r="C40" i="7"/>
  <c r="C292" i="7"/>
  <c r="I260" i="4"/>
  <c r="C274" i="7" s="1"/>
  <c r="C259" i="7"/>
  <c r="I225" i="4"/>
  <c r="C239" i="7" s="1"/>
  <c r="I196" i="4"/>
  <c r="C210" i="7" s="1"/>
  <c r="C168" i="7"/>
  <c r="C164" i="7"/>
  <c r="C160" i="7"/>
  <c r="I117" i="4"/>
  <c r="C131" i="7" s="1"/>
  <c r="I106" i="4"/>
  <c r="C120" i="7" s="1"/>
  <c r="I94" i="4"/>
  <c r="C108" i="7" s="1"/>
  <c r="I83" i="4"/>
  <c r="C97" i="7" s="1"/>
  <c r="F63" i="4"/>
  <c r="I63" i="4" s="1"/>
  <c r="C77" i="7" s="1"/>
  <c r="I50" i="4"/>
  <c r="C64" i="7" s="1"/>
  <c r="C248" i="7"/>
  <c r="C215" i="7"/>
  <c r="C143" i="7"/>
  <c r="C140" i="7"/>
  <c r="C62" i="7"/>
  <c r="M80" i="2"/>
  <c r="H74" i="4" s="1"/>
  <c r="D88" i="7" s="1"/>
  <c r="J96" i="2"/>
  <c r="M96" i="2" s="1"/>
  <c r="H90" i="4" s="1"/>
  <c r="D104" i="7" s="1"/>
  <c r="M122" i="2"/>
  <c r="H116" i="4" s="1"/>
  <c r="D130" i="7" s="1"/>
  <c r="M131" i="2"/>
  <c r="H125" i="4" s="1"/>
  <c r="D139" i="7" s="1"/>
  <c r="M197" i="2"/>
  <c r="H191" i="4" s="1"/>
  <c r="D205" i="7" s="1"/>
  <c r="C34" i="7"/>
  <c r="C29" i="7"/>
  <c r="C306" i="7"/>
  <c r="C263" i="7"/>
  <c r="C195" i="7"/>
  <c r="C176" i="7"/>
  <c r="C235" i="7"/>
  <c r="C179" i="7"/>
  <c r="J176" i="2"/>
  <c r="J80" i="2"/>
  <c r="M111" i="2"/>
  <c r="H105" i="4" s="1"/>
  <c r="D119" i="7" s="1"/>
  <c r="J206" i="2"/>
  <c r="M230" i="2"/>
  <c r="H224" i="4" s="1"/>
  <c r="D238" i="7" s="1"/>
  <c r="C197" i="7"/>
  <c r="J111" i="2"/>
  <c r="M176" i="2"/>
  <c r="H170" i="4" s="1"/>
  <c r="D184" i="7" s="1"/>
  <c r="C28" i="7"/>
  <c r="C294" i="7"/>
  <c r="C290" i="7"/>
  <c r="F271" i="4"/>
  <c r="I267" i="4"/>
  <c r="C281" i="7" s="1"/>
  <c r="C267" i="7"/>
  <c r="C246" i="7"/>
  <c r="I203" i="4"/>
  <c r="C217" i="7" s="1"/>
  <c r="I199" i="4"/>
  <c r="C213" i="7" s="1"/>
  <c r="F180" i="4"/>
  <c r="I180" i="4" s="1"/>
  <c r="C175" i="7"/>
  <c r="I64" i="4"/>
  <c r="C78" i="7" s="1"/>
  <c r="H76" i="4"/>
  <c r="D90" i="7" s="1"/>
  <c r="A82" i="2"/>
  <c r="L11" i="2"/>
  <c r="L144" i="2"/>
  <c r="L79" i="2"/>
  <c r="L208" i="2"/>
  <c r="L298" i="2"/>
  <c r="L256" i="2"/>
  <c r="A288" i="2"/>
  <c r="B10" i="2"/>
  <c r="L16" i="2"/>
  <c r="L163" i="2"/>
  <c r="L161" i="2"/>
  <c r="L69" i="2"/>
  <c r="L239" i="2"/>
  <c r="L286" i="2"/>
  <c r="L283" i="2"/>
  <c r="L253" i="2"/>
  <c r="J154" i="2"/>
  <c r="J151" i="2"/>
  <c r="J35" i="2"/>
  <c r="J269" i="2"/>
  <c r="J250" i="2"/>
  <c r="J241" i="2"/>
  <c r="H67" i="4"/>
  <c r="D81" i="7" s="1"/>
  <c r="A73" i="2"/>
  <c r="A88" i="2"/>
  <c r="H82" i="4"/>
  <c r="D96" i="7" s="1"/>
  <c r="H261" i="4"/>
  <c r="D275" i="7" s="1"/>
  <c r="A267" i="2"/>
  <c r="L132" i="2"/>
  <c r="L277" i="2"/>
  <c r="L258" i="2"/>
  <c r="L230" i="2"/>
  <c r="A278" i="2"/>
  <c r="A147" i="2"/>
  <c r="A104" i="2"/>
  <c r="A54" i="2"/>
  <c r="L14" i="2"/>
  <c r="L160" i="2"/>
  <c r="L169" i="2"/>
  <c r="L65" i="2"/>
  <c r="C8" i="2"/>
  <c r="L263" i="2"/>
  <c r="L285" i="2"/>
  <c r="A72" i="2"/>
  <c r="L25" i="2"/>
  <c r="J231" i="2"/>
  <c r="J225" i="2"/>
  <c r="J183" i="2"/>
  <c r="A105" i="2"/>
  <c r="L17" i="2"/>
  <c r="D8" i="2"/>
  <c r="F8" i="2"/>
  <c r="A8" i="2" s="1"/>
  <c r="F10" i="2"/>
  <c r="A203" i="2"/>
  <c r="A138" i="2"/>
  <c r="A87" i="2"/>
  <c r="A56" i="2"/>
  <c r="L122" i="2"/>
  <c r="L162" i="2"/>
  <c r="L196" i="2"/>
  <c r="L179" i="2"/>
  <c r="B8" i="2"/>
  <c r="L269" i="2"/>
  <c r="L224" i="2"/>
  <c r="L264" i="2"/>
  <c r="J31" i="2"/>
  <c r="L46" i="2"/>
  <c r="L43" i="2"/>
  <c r="J227" i="2"/>
  <c r="J167" i="2"/>
  <c r="H94" i="4"/>
  <c r="D108" i="7" s="1"/>
  <c r="A100" i="2"/>
  <c r="H196" i="4"/>
  <c r="D210" i="7" s="1"/>
  <c r="A202" i="2"/>
  <c r="H205" i="4"/>
  <c r="D219" i="7" s="1"/>
  <c r="A211" i="2"/>
  <c r="L42" i="2"/>
  <c r="J42" i="2"/>
  <c r="J10" i="2"/>
  <c r="L10" i="2"/>
  <c r="H85" i="4"/>
  <c r="D99" i="7" s="1"/>
  <c r="A91" i="2"/>
  <c r="J205" i="2"/>
  <c r="L205" i="2"/>
  <c r="A210" i="2"/>
  <c r="H204" i="4"/>
  <c r="D218" i="7" s="1"/>
  <c r="M76" i="2"/>
  <c r="F70" i="4"/>
  <c r="I70" i="4" s="1"/>
  <c r="C84" i="7" s="1"/>
  <c r="L247" i="2"/>
  <c r="L240" i="2"/>
  <c r="H183" i="4"/>
  <c r="D197" i="7" s="1"/>
  <c r="A189" i="2"/>
  <c r="H237" i="4"/>
  <c r="D251" i="7" s="1"/>
  <c r="A243" i="2"/>
  <c r="H289" i="4"/>
  <c r="D303" i="7" s="1"/>
  <c r="A295" i="2"/>
  <c r="A98" i="2"/>
  <c r="J113" i="2"/>
  <c r="L113" i="2"/>
  <c r="L228" i="2"/>
  <c r="J178" i="2"/>
  <c r="L178" i="2"/>
  <c r="J156" i="2"/>
  <c r="L156" i="2"/>
  <c r="J133" i="2"/>
  <c r="J44" i="2"/>
  <c r="L44" i="2"/>
  <c r="M58" i="2"/>
  <c r="H52" i="4" s="1"/>
  <c r="D66" i="7" s="1"/>
  <c r="J76" i="2"/>
  <c r="L76" i="2"/>
  <c r="A89" i="2"/>
  <c r="H83" i="4"/>
  <c r="D97" i="7" s="1"/>
  <c r="H120" i="4"/>
  <c r="D134" i="7" s="1"/>
  <c r="A126" i="2"/>
  <c r="J140" i="2"/>
  <c r="A164" i="2"/>
  <c r="H158" i="4"/>
  <c r="D172" i="7" s="1"/>
  <c r="J177" i="2"/>
  <c r="J223" i="2"/>
  <c r="L223" i="2"/>
  <c r="A242" i="2"/>
  <c r="H236" i="4"/>
  <c r="D250" i="7" s="1"/>
  <c r="J252" i="2"/>
  <c r="L252" i="2"/>
  <c r="A279" i="2"/>
  <c r="H273" i="4"/>
  <c r="D287" i="7" s="1"/>
  <c r="F286" i="4"/>
  <c r="M292" i="2"/>
  <c r="H286" i="4" s="1"/>
  <c r="D300" i="7" s="1"/>
  <c r="L115" i="2"/>
  <c r="J115" i="2"/>
  <c r="J249" i="2"/>
  <c r="L249" i="2"/>
  <c r="J52" i="2"/>
  <c r="L52" i="2"/>
  <c r="L150" i="2"/>
  <c r="J150" i="2"/>
  <c r="J153" i="2"/>
  <c r="L153" i="2"/>
  <c r="H184" i="4"/>
  <c r="D198" i="7" s="1"/>
  <c r="A190" i="2"/>
  <c r="J34" i="2"/>
  <c r="L34" i="2"/>
  <c r="J261" i="2"/>
  <c r="L261" i="2"/>
  <c r="J20" i="2"/>
  <c r="L20" i="2"/>
  <c r="A55" i="2"/>
  <c r="H49" i="4"/>
  <c r="D63" i="7" s="1"/>
  <c r="H159" i="4"/>
  <c r="D173" i="7" s="1"/>
  <c r="A165" i="2"/>
  <c r="J248" i="2"/>
  <c r="L248" i="2"/>
  <c r="H274" i="4"/>
  <c r="D288" i="7" s="1"/>
  <c r="A280" i="2"/>
  <c r="F176" i="4"/>
  <c r="I176" i="4" s="1"/>
  <c r="M182" i="2"/>
  <c r="H176" i="4" s="1"/>
  <c r="D190" i="7" s="1"/>
  <c r="A116" i="2"/>
  <c r="A96" i="2"/>
  <c r="L215" i="2"/>
  <c r="L229" i="2"/>
  <c r="J229" i="2"/>
  <c r="J226" i="2"/>
  <c r="L226" i="2"/>
  <c r="J184" i="2"/>
  <c r="L184" i="2"/>
  <c r="J26" i="2"/>
  <c r="J19" i="2"/>
  <c r="L19" i="2"/>
  <c r="H33" i="4"/>
  <c r="D47" i="7" s="1"/>
  <c r="A97" i="2"/>
  <c r="H91" i="4"/>
  <c r="D105" i="7" s="1"/>
  <c r="J207" i="2"/>
  <c r="L207" i="2"/>
  <c r="J254" i="2"/>
  <c r="L254" i="2"/>
  <c r="J272" i="2"/>
  <c r="J58" i="2"/>
  <c r="L284" i="2"/>
  <c r="L259" i="2"/>
  <c r="J182" i="2"/>
  <c r="J175" i="2"/>
  <c r="H112" i="4"/>
  <c r="D126" i="7" s="1"/>
  <c r="A118" i="2"/>
  <c r="H215" i="4"/>
  <c r="D229" i="7" s="1"/>
  <c r="A221" i="2"/>
  <c r="A28" i="2"/>
  <c r="H22" i="4"/>
  <c r="D36" i="7" s="1"/>
  <c r="A37" i="2"/>
  <c r="H31" i="4"/>
  <c r="D45" i="7" s="1"/>
  <c r="A74" i="2"/>
  <c r="H68" i="4"/>
  <c r="D82" i="7" s="1"/>
  <c r="H130" i="4"/>
  <c r="D144" i="7" s="1"/>
  <c r="A136" i="2"/>
  <c r="A27" i="2"/>
  <c r="H21" i="4"/>
  <c r="D35" i="7" s="1"/>
  <c r="A92" i="2"/>
  <c r="H86" i="4"/>
  <c r="D100" i="7" s="1"/>
  <c r="H101" i="4"/>
  <c r="D115" i="7" s="1"/>
  <c r="A107" i="2"/>
  <c r="H142" i="4"/>
  <c r="D156" i="7" s="1"/>
  <c r="A148" i="2"/>
  <c r="H283" i="4"/>
  <c r="D297" i="7" s="1"/>
  <c r="A289" i="2"/>
  <c r="H259" i="4"/>
  <c r="D273" i="7" s="1"/>
  <c r="A265" i="2"/>
  <c r="H290" i="4"/>
  <c r="D304" i="7" s="1"/>
  <c r="A296" i="2"/>
  <c r="A127" i="2"/>
  <c r="A101" i="2"/>
  <c r="H95" i="4"/>
  <c r="D109" i="7" s="1"/>
  <c r="H228" i="4"/>
  <c r="D242" i="7" s="1"/>
  <c r="A234" i="2"/>
  <c r="J130" i="2"/>
  <c r="A108" i="2"/>
  <c r="A99" i="2"/>
  <c r="L112" i="2"/>
  <c r="L145" i="2"/>
  <c r="L48" i="2"/>
  <c r="J257" i="2"/>
  <c r="A290" i="2"/>
  <c r="A235" i="2"/>
  <c r="A220" i="2"/>
  <c r="A171" i="2"/>
  <c r="A102" i="2"/>
  <c r="A93" i="2"/>
  <c r="A84" i="2"/>
  <c r="E9" i="2"/>
  <c r="A29" i="2"/>
  <c r="L58" i="2"/>
  <c r="L120" i="2"/>
  <c r="L143" i="2"/>
  <c r="L198" i="2"/>
  <c r="L62" i="2"/>
  <c r="L24" i="2"/>
  <c r="L262" i="2"/>
  <c r="L232" i="2"/>
  <c r="L251" i="2"/>
  <c r="L33" i="2"/>
  <c r="L32" i="2"/>
  <c r="L53" i="2"/>
  <c r="L51" i="2"/>
  <c r="L49" i="2"/>
  <c r="L47" i="2"/>
  <c r="L45" i="2"/>
  <c r="J61" i="2"/>
  <c r="M269" i="2"/>
  <c r="H263" i="4" s="1"/>
  <c r="D277" i="7" s="1"/>
  <c r="F263" i="4"/>
  <c r="F208" i="4"/>
  <c r="I208" i="4" s="1"/>
  <c r="C222" i="7" s="1"/>
  <c r="M214" i="2"/>
  <c r="H208" i="4" s="1"/>
  <c r="D222" i="7" s="1"/>
  <c r="J68" i="2"/>
  <c r="I104" i="4"/>
  <c r="C118" i="7" s="1"/>
  <c r="F89" i="4"/>
  <c r="M95" i="2"/>
  <c r="A266" i="2"/>
  <c r="A201" i="2"/>
  <c r="A137" i="2"/>
  <c r="A90" i="2"/>
  <c r="D10" i="2"/>
  <c r="A38" i="2"/>
  <c r="L13" i="2"/>
  <c r="L41" i="2"/>
  <c r="L175" i="2"/>
  <c r="L157" i="2"/>
  <c r="J114" i="2"/>
  <c r="F186" i="4"/>
  <c r="J192" i="2"/>
  <c r="C112" i="7"/>
  <c r="A244" i="2"/>
  <c r="A146" i="2"/>
  <c r="A128" i="2"/>
  <c r="A106" i="2"/>
  <c r="A83" i="2"/>
  <c r="B9" i="2"/>
  <c r="L77" i="2"/>
  <c r="L121" i="2"/>
  <c r="L66" i="2"/>
  <c r="B45" i="10"/>
  <c r="L23" i="2"/>
  <c r="L237" i="2"/>
  <c r="L238" i="2"/>
  <c r="L274" i="2"/>
  <c r="L182" i="2"/>
  <c r="J199" i="2"/>
  <c r="F80" i="4"/>
  <c r="M86" i="2"/>
  <c r="J276" i="2"/>
  <c r="M130" i="2"/>
  <c r="H124" i="4" s="1"/>
  <c r="D138" i="7" s="1"/>
  <c r="F124" i="4"/>
  <c r="I124" i="4" s="1"/>
  <c r="J134" i="2"/>
  <c r="J131" i="2"/>
  <c r="J64" i="2"/>
  <c r="C66" i="7"/>
  <c r="J195" i="2"/>
  <c r="J60" i="2"/>
  <c r="F9" i="2"/>
  <c r="E10" i="2"/>
  <c r="C61" i="7"/>
  <c r="C57" i="7"/>
  <c r="C60" i="7"/>
  <c r="C56" i="7"/>
  <c r="I287" i="4"/>
  <c r="C301" i="7" s="1"/>
  <c r="I286" i="4"/>
  <c r="C300" i="7" s="1"/>
  <c r="M293" i="2"/>
  <c r="J292" i="2"/>
  <c r="J293" i="2"/>
  <c r="I269" i="4"/>
  <c r="C283" i="7" s="1"/>
  <c r="H271" i="4"/>
  <c r="D285" i="7" s="1"/>
  <c r="I265" i="4"/>
  <c r="C279" i="7" s="1"/>
  <c r="H267" i="4"/>
  <c r="D281" i="7" s="1"/>
  <c r="M275" i="2"/>
  <c r="M271" i="2"/>
  <c r="M276" i="2"/>
  <c r="J275" i="2"/>
  <c r="M272" i="2"/>
  <c r="J271" i="2"/>
  <c r="I270" i="4"/>
  <c r="C284" i="7" s="1"/>
  <c r="I266" i="4"/>
  <c r="C280" i="7" s="1"/>
  <c r="C270" i="7"/>
  <c r="C266" i="7"/>
  <c r="C262" i="7"/>
  <c r="C258" i="7"/>
  <c r="C272" i="7"/>
  <c r="C268" i="7"/>
  <c r="C264" i="7"/>
  <c r="C260" i="7"/>
  <c r="C256" i="7"/>
  <c r="C254" i="7"/>
  <c r="C247" i="7"/>
  <c r="I212" i="4"/>
  <c r="C226" i="7" s="1"/>
  <c r="I210" i="4"/>
  <c r="C224" i="7" s="1"/>
  <c r="C225" i="7"/>
  <c r="J216" i="2"/>
  <c r="J214" i="2"/>
  <c r="J218" i="2"/>
  <c r="H199" i="4"/>
  <c r="D213" i="7" s="1"/>
  <c r="I191" i="4"/>
  <c r="C205" i="7" s="1"/>
  <c r="I187" i="4"/>
  <c r="C201" i="7" s="1"/>
  <c r="C208" i="7"/>
  <c r="C204" i="7"/>
  <c r="J197" i="2"/>
  <c r="J193" i="2"/>
  <c r="F193" i="4"/>
  <c r="F189" i="4"/>
  <c r="C206" i="7"/>
  <c r="C202" i="7"/>
  <c r="H180" i="4"/>
  <c r="D194" i="7" s="1"/>
  <c r="I179" i="4"/>
  <c r="C193" i="7" s="1"/>
  <c r="M185" i="2"/>
  <c r="C194" i="7"/>
  <c r="J185" i="2"/>
  <c r="H173" i="4"/>
  <c r="D187" i="7" s="1"/>
  <c r="I169" i="4"/>
  <c r="C183" i="7" s="1"/>
  <c r="I171" i="4"/>
  <c r="C185" i="7" s="1"/>
  <c r="C188" i="7"/>
  <c r="C184" i="7"/>
  <c r="M175" i="2"/>
  <c r="M177" i="2"/>
  <c r="F173" i="4"/>
  <c r="C186" i="7"/>
  <c r="C151" i="7"/>
  <c r="I139" i="4"/>
  <c r="C153" i="7" s="1"/>
  <c r="I135" i="4"/>
  <c r="C149" i="7" s="1"/>
  <c r="C150" i="7"/>
  <c r="I138" i="4"/>
  <c r="C152" i="7" s="1"/>
  <c r="I118" i="4"/>
  <c r="C132" i="7" s="1"/>
  <c r="H115" i="4"/>
  <c r="D129" i="7" s="1"/>
  <c r="I114" i="4"/>
  <c r="C128" i="7" s="1"/>
  <c r="H119" i="4"/>
  <c r="D133" i="7" s="1"/>
  <c r="M124" i="2"/>
  <c r="C133" i="7"/>
  <c r="C129" i="7"/>
  <c r="M120" i="2"/>
  <c r="J124" i="2"/>
  <c r="H70" i="4"/>
  <c r="D84" i="7" s="1"/>
  <c r="I72" i="4"/>
  <c r="C86" i="7" s="1"/>
  <c r="J78" i="2"/>
  <c r="C87" i="7"/>
  <c r="I61" i="4"/>
  <c r="C75" i="7" s="1"/>
  <c r="H63" i="4"/>
  <c r="D77" i="7" s="1"/>
  <c r="I57" i="4"/>
  <c r="C71" i="7" s="1"/>
  <c r="H59" i="4"/>
  <c r="D73" i="7" s="1"/>
  <c r="I53" i="4"/>
  <c r="C67" i="7" s="1"/>
  <c r="I65" i="4"/>
  <c r="C79" i="7" s="1"/>
  <c r="H55" i="4"/>
  <c r="D69" i="7" s="1"/>
  <c r="J71" i="2"/>
  <c r="M67" i="2"/>
  <c r="M63" i="2"/>
  <c r="M59" i="2"/>
  <c r="C76" i="7"/>
  <c r="C72" i="7"/>
  <c r="C68" i="7"/>
  <c r="M68" i="2"/>
  <c r="J67" i="2"/>
  <c r="M64" i="2"/>
  <c r="J63" i="2"/>
  <c r="M60" i="2"/>
  <c r="J59" i="2"/>
  <c r="C53" i="7"/>
  <c r="C54" i="7"/>
  <c r="C52" i="7"/>
  <c r="C49" i="7"/>
  <c r="C33" i="7"/>
  <c r="I12" i="4"/>
  <c r="C26" i="7" s="1"/>
  <c r="I11" i="4"/>
  <c r="C25" i="7" s="1"/>
  <c r="D23" i="2"/>
  <c r="I7" i="4"/>
  <c r="C21" i="7"/>
  <c r="D27" i="2"/>
  <c r="B35" i="2"/>
  <c r="B47" i="2"/>
  <c r="C14" i="2"/>
  <c r="B54" i="2"/>
  <c r="D17" i="2"/>
  <c r="E23" i="2"/>
  <c r="H6" i="4"/>
  <c r="D20" i="7" s="1"/>
  <c r="C38" i="2"/>
  <c r="B33" i="2"/>
  <c r="F29" i="2"/>
  <c r="E31" i="2"/>
  <c r="F13" i="2"/>
  <c r="F20" i="2"/>
  <c r="A20" i="2" s="1"/>
  <c r="C55" i="2"/>
  <c r="E55" i="2"/>
  <c r="F32" i="2"/>
  <c r="A32" i="2" s="1"/>
  <c r="C13" i="2"/>
  <c r="C47" i="2"/>
  <c r="F23" i="2"/>
  <c r="A23" i="2" s="1"/>
  <c r="B50" i="2"/>
  <c r="B45" i="2"/>
  <c r="F54" i="2"/>
  <c r="E22" i="2"/>
  <c r="B42" i="2"/>
  <c r="E48" i="2"/>
  <c r="F51" i="2"/>
  <c r="A51" i="2" s="1"/>
  <c r="B19" i="2"/>
  <c r="H5" i="4"/>
  <c r="D19" i="7" s="1"/>
  <c r="F26" i="2"/>
  <c r="A26" i="2" s="1"/>
  <c r="C33" i="2"/>
  <c r="D34" i="2"/>
  <c r="B38" i="2"/>
  <c r="F36" i="2"/>
  <c r="A36" i="2" s="1"/>
  <c r="C27" i="2"/>
  <c r="B36" i="2"/>
  <c r="D25" i="2"/>
  <c r="E17" i="2"/>
  <c r="F22" i="2"/>
  <c r="A22" i="2" s="1"/>
  <c r="B43" i="2"/>
  <c r="F47" i="2"/>
  <c r="A47" i="2" s="1"/>
  <c r="B55" i="2"/>
  <c r="B11" i="2"/>
  <c r="F17" i="2"/>
  <c r="A17" i="2" s="1"/>
  <c r="D21" i="2"/>
  <c r="B44" i="2"/>
  <c r="C51" i="2"/>
  <c r="E53" i="2"/>
  <c r="D13" i="2"/>
  <c r="F24" i="2"/>
  <c r="A24" i="2" s="1"/>
  <c r="D19" i="2"/>
  <c r="F45" i="2"/>
  <c r="A45" i="2" s="1"/>
  <c r="B53" i="2"/>
  <c r="C11" i="2"/>
  <c r="E19" i="2"/>
  <c r="B58" i="2"/>
  <c r="B23" i="2"/>
  <c r="C41" i="2"/>
  <c r="F41" i="2"/>
  <c r="A41" i="2" s="1"/>
  <c r="C53" i="2"/>
  <c r="E33" i="2"/>
  <c r="C28" i="2"/>
  <c r="C36" i="2"/>
  <c r="C32" i="2"/>
  <c r="E35" i="2"/>
  <c r="E37" i="2"/>
  <c r="D14" i="2"/>
  <c r="D45" i="2"/>
  <c r="F49" i="2"/>
  <c r="A49" i="2" s="1"/>
  <c r="D53" i="2"/>
  <c r="E18" i="2"/>
  <c r="C43" i="2"/>
  <c r="B52" i="2"/>
  <c r="B56" i="2"/>
  <c r="C48" i="2"/>
  <c r="B12" i="2"/>
  <c r="C44" i="2"/>
  <c r="C56" i="2"/>
  <c r="F16" i="2"/>
  <c r="A16" i="2" s="1"/>
  <c r="D49" i="2"/>
  <c r="E24" i="2"/>
  <c r="D55" i="2"/>
  <c r="B48" i="2"/>
  <c r="D31" i="2"/>
  <c r="E29" i="2"/>
  <c r="D36" i="2"/>
  <c r="B37" i="2"/>
  <c r="B31" i="2"/>
  <c r="E34" i="2"/>
  <c r="C42" i="2"/>
  <c r="B49" i="2"/>
  <c r="E14" i="2"/>
  <c r="E41" i="2"/>
  <c r="C52" i="2"/>
  <c r="D20" i="2"/>
  <c r="C45" i="2"/>
  <c r="F42" i="2"/>
  <c r="A42" i="2" s="1"/>
  <c r="C20" i="2"/>
  <c r="E12" i="2"/>
  <c r="F50" i="2"/>
  <c r="A50" i="2" s="1"/>
  <c r="E47" i="2"/>
  <c r="F87" i="2"/>
  <c r="B26" i="2"/>
  <c r="B27" i="2"/>
  <c r="F38" i="2"/>
  <c r="E39" i="2"/>
  <c r="D32" i="2"/>
  <c r="C31" i="2"/>
  <c r="C39" i="2"/>
  <c r="F25" i="2"/>
  <c r="A25" i="2" s="1"/>
  <c r="E11" i="2"/>
  <c r="E20" i="2"/>
  <c r="E56" i="2"/>
  <c r="D46" i="2"/>
  <c r="E16" i="2"/>
  <c r="B14" i="2"/>
  <c r="E51" i="2"/>
  <c r="F18" i="2"/>
  <c r="A18" i="2" s="1"/>
  <c r="C50" i="2"/>
  <c r="C26" i="2"/>
  <c r="C35" i="2"/>
  <c r="C29" i="2"/>
  <c r="B32" i="2"/>
  <c r="F27" i="2"/>
  <c r="B39" i="2"/>
  <c r="F28" i="2"/>
  <c r="C37" i="2"/>
  <c r="D29" i="2"/>
  <c r="B28" i="2"/>
  <c r="F33" i="2"/>
  <c r="A33" i="2" s="1"/>
  <c r="F35" i="2"/>
  <c r="A35" i="2" s="1"/>
  <c r="D33" i="2"/>
  <c r="D38" i="2"/>
  <c r="E25" i="2"/>
  <c r="B13" i="2"/>
  <c r="D18" i="2"/>
  <c r="C21" i="2"/>
  <c r="D41" i="2"/>
  <c r="E44" i="2"/>
  <c r="B51" i="2"/>
  <c r="C54" i="2"/>
  <c r="D58" i="2"/>
  <c r="F11" i="2"/>
  <c r="A11" i="2" s="1"/>
  <c r="D16" i="2"/>
  <c r="B20" i="2"/>
  <c r="D24" i="2"/>
  <c r="F44" i="2"/>
  <c r="A44" i="2" s="1"/>
  <c r="E50" i="2"/>
  <c r="F56" i="2"/>
  <c r="B16" i="2"/>
  <c r="C23" i="2"/>
  <c r="E43" i="2"/>
  <c r="E49" i="2"/>
  <c r="B18" i="2"/>
  <c r="B41" i="2"/>
  <c r="F48" i="2"/>
  <c r="A48" i="2" s="1"/>
  <c r="E54" i="2"/>
  <c r="F53" i="2"/>
  <c r="A53" i="2" s="1"/>
  <c r="D11" i="2"/>
  <c r="D43" i="2"/>
  <c r="B21" i="2"/>
  <c r="C18" i="2"/>
  <c r="B24" i="2"/>
  <c r="C83" i="2"/>
  <c r="D25" i="10"/>
  <c r="C6" i="7" s="1"/>
  <c r="C75" i="10"/>
  <c r="D65" i="10"/>
  <c r="C10" i="7" s="1"/>
  <c r="B35" i="10"/>
  <c r="H3" i="4"/>
  <c r="D17" i="7" s="1"/>
  <c r="E26" i="2"/>
  <c r="D26" i="2"/>
  <c r="B29" i="2"/>
  <c r="D35" i="2"/>
  <c r="F39" i="2"/>
  <c r="F34" i="2"/>
  <c r="A34" i="2" s="1"/>
  <c r="E38" i="2"/>
  <c r="D37" i="2"/>
  <c r="B34" i="2"/>
  <c r="E28" i="2"/>
  <c r="D39" i="2"/>
  <c r="E32" i="2"/>
  <c r="F31" i="2"/>
  <c r="A31" i="2" s="1"/>
  <c r="D28" i="2"/>
  <c r="F37" i="2"/>
  <c r="E27" i="2"/>
  <c r="E36" i="2"/>
  <c r="C34" i="2"/>
  <c r="C25" i="2"/>
  <c r="B25" i="2"/>
  <c r="C12" i="2"/>
  <c r="C16" i="2"/>
  <c r="F19" i="2"/>
  <c r="A19" i="2" s="1"/>
  <c r="B22" i="2"/>
  <c r="C24" i="2"/>
  <c r="F43" i="2"/>
  <c r="A43" i="2" s="1"/>
  <c r="C46" i="2"/>
  <c r="D48" i="2"/>
  <c r="D50" i="2"/>
  <c r="E52" i="2"/>
  <c r="F55" i="2"/>
  <c r="C10" i="2"/>
  <c r="D12" i="2"/>
  <c r="B17" i="2"/>
  <c r="C19" i="2"/>
  <c r="C22" i="2"/>
  <c r="D42" i="2"/>
  <c r="E45" i="2"/>
  <c r="C49" i="2"/>
  <c r="F52" i="2"/>
  <c r="A52" i="2" s="1"/>
  <c r="D54" i="2"/>
  <c r="F14" i="2"/>
  <c r="A14" i="2" s="1"/>
  <c r="F21" i="2"/>
  <c r="A21" i="2" s="1"/>
  <c r="F46" i="2"/>
  <c r="A46" i="2" s="1"/>
  <c r="D52" i="2"/>
  <c r="E13" i="2"/>
  <c r="D22" i="2"/>
  <c r="E42" i="2"/>
  <c r="D47" i="2"/>
  <c r="D51" i="2"/>
  <c r="C62" i="2"/>
  <c r="B46" i="2"/>
  <c r="C17" i="2"/>
  <c r="E46" i="2"/>
  <c r="F12" i="2"/>
  <c r="A12" i="2" s="1"/>
  <c r="D56" i="2"/>
  <c r="E21" i="2"/>
  <c r="D44" i="2"/>
  <c r="C9" i="2"/>
  <c r="D9" i="2"/>
  <c r="C25" i="10"/>
  <c r="D35" i="10"/>
  <c r="C7" i="7" s="1"/>
  <c r="I2" i="4"/>
  <c r="C16" i="7" s="1"/>
  <c r="B75" i="10"/>
  <c r="D55" i="10"/>
  <c r="C9" i="7" s="1"/>
  <c r="B55" i="10"/>
  <c r="C95" i="10"/>
  <c r="B85" i="10"/>
  <c r="C85" i="10"/>
  <c r="C45" i="10"/>
  <c r="B15" i="10"/>
  <c r="B95" i="10"/>
  <c r="D75" i="10"/>
  <c r="C11" i="7" s="1"/>
  <c r="C35" i="10"/>
  <c r="C105" i="10"/>
  <c r="D45" i="10"/>
  <c r="C8" i="7" s="1"/>
  <c r="D85" i="10"/>
  <c r="C12" i="7" s="1"/>
  <c r="C65" i="10"/>
  <c r="C7" i="1"/>
  <c r="A3" i="7"/>
  <c r="D15" i="10"/>
  <c r="C5" i="7" s="1"/>
  <c r="C15" i="10"/>
  <c r="B105" i="10"/>
  <c r="D95" i="10"/>
  <c r="C13" i="7" s="1"/>
  <c r="C55" i="10"/>
  <c r="D105" i="10"/>
  <c r="C14" i="7" s="1"/>
  <c r="B65" i="10"/>
  <c r="B25" i="10"/>
  <c r="B7" i="1"/>
  <c r="G8" i="9" l="1"/>
  <c r="F7" i="9"/>
  <c r="G8" i="12"/>
  <c r="F7" i="12"/>
  <c r="E154" i="2"/>
  <c r="C285" i="7"/>
  <c r="I271" i="4"/>
  <c r="E161" i="2"/>
  <c r="E126" i="2"/>
  <c r="D172" i="2"/>
  <c r="E5" i="12"/>
  <c r="A5" i="9"/>
  <c r="E5" i="9"/>
  <c r="B5" i="9"/>
  <c r="C5" i="9"/>
  <c r="D5" i="9"/>
  <c r="A5" i="12"/>
  <c r="B5" i="12"/>
  <c r="F58" i="2"/>
  <c r="A58" i="2" s="1"/>
  <c r="C120" i="2"/>
  <c r="C150" i="2"/>
  <c r="B93" i="2"/>
  <c r="E58" i="2"/>
  <c r="C65" i="2"/>
  <c r="B59" i="2"/>
  <c r="F95" i="2"/>
  <c r="E249" i="2"/>
  <c r="E124" i="2"/>
  <c r="B67" i="2"/>
  <c r="C96" i="2"/>
  <c r="C58" i="2"/>
  <c r="C200" i="2"/>
  <c r="F68" i="2"/>
  <c r="A10" i="2"/>
  <c r="C306" i="2"/>
  <c r="D77" i="2"/>
  <c r="B252" i="2"/>
  <c r="C61" i="2"/>
  <c r="E89" i="2"/>
  <c r="E60" i="2"/>
  <c r="F61" i="2"/>
  <c r="A61" i="2" s="1"/>
  <c r="B153" i="2"/>
  <c r="C84" i="2"/>
  <c r="B209" i="2"/>
  <c r="B116" i="2"/>
  <c r="C78" i="2"/>
  <c r="B267" i="2"/>
  <c r="C190" i="7"/>
  <c r="B239" i="2"/>
  <c r="D167" i="2"/>
  <c r="C141" i="2"/>
  <c r="D209" i="2"/>
  <c r="C132" i="2"/>
  <c r="D161" i="2"/>
  <c r="F60" i="2"/>
  <c r="A60" i="2" s="1"/>
  <c r="D74" i="2"/>
  <c r="C101" i="2"/>
  <c r="E78" i="2"/>
  <c r="D61" i="2"/>
  <c r="E163" i="2"/>
  <c r="D140" i="2"/>
  <c r="F114" i="2"/>
  <c r="A114" i="2" s="1"/>
  <c r="D65" i="2"/>
  <c r="E266" i="2"/>
  <c r="D229" i="2"/>
  <c r="D185" i="2"/>
  <c r="F161" i="2"/>
  <c r="A161" i="2" s="1"/>
  <c r="B136" i="2"/>
  <c r="D108" i="2"/>
  <c r="C190" i="2"/>
  <c r="D126" i="2"/>
  <c r="E61" i="2"/>
  <c r="C60" i="2"/>
  <c r="D290" i="2"/>
  <c r="F120" i="2"/>
  <c r="A120" i="2" s="1"/>
  <c r="F62" i="2"/>
  <c r="A62" i="2" s="1"/>
  <c r="C320" i="2"/>
  <c r="B170" i="2"/>
  <c r="B145" i="2"/>
  <c r="E282" i="2"/>
  <c r="B196" i="2"/>
  <c r="B143" i="2"/>
  <c r="E209" i="2"/>
  <c r="C138" i="7"/>
  <c r="E59" i="2"/>
  <c r="B61" i="2"/>
  <c r="E96" i="2"/>
  <c r="F64" i="2"/>
  <c r="A64" i="2" s="1"/>
  <c r="B62" i="2"/>
  <c r="C73" i="2"/>
  <c r="F158" i="2"/>
  <c r="A158" i="2" s="1"/>
  <c r="F134" i="2"/>
  <c r="A134" i="2" s="1"/>
  <c r="F105" i="2"/>
  <c r="D256" i="2"/>
  <c r="C220" i="2"/>
  <c r="F179" i="2"/>
  <c r="A179" i="2" s="1"/>
  <c r="D155" i="2"/>
  <c r="F131" i="2"/>
  <c r="A131" i="2" s="1"/>
  <c r="F100" i="2"/>
  <c r="B60" i="2"/>
  <c r="E171" i="2"/>
  <c r="C112" i="2"/>
  <c r="D59" i="2"/>
  <c r="D113" i="2"/>
  <c r="B124" i="2"/>
  <c r="D62" i="2"/>
  <c r="E93" i="2"/>
  <c r="C88" i="2"/>
  <c r="E76" i="2"/>
  <c r="E72" i="2"/>
  <c r="F162" i="2"/>
  <c r="A162" i="2" s="1"/>
  <c r="E151" i="2"/>
  <c r="C144" i="2"/>
  <c r="E125" i="2"/>
  <c r="F111" i="2"/>
  <c r="A111" i="2" s="1"/>
  <c r="C93" i="2"/>
  <c r="B63" i="2"/>
  <c r="B300" i="2"/>
  <c r="E262" i="2"/>
  <c r="B255" i="2"/>
  <c r="D235" i="2"/>
  <c r="B218" i="2"/>
  <c r="D194" i="2"/>
  <c r="D177" i="2"/>
  <c r="F165" i="2"/>
  <c r="D154" i="2"/>
  <c r="B141" i="2"/>
  <c r="B128" i="2"/>
  <c r="F115" i="2"/>
  <c r="A115" i="2" s="1"/>
  <c r="F96" i="2"/>
  <c r="E64" i="2"/>
  <c r="E207" i="2"/>
  <c r="E167" i="2"/>
  <c r="C136" i="2"/>
  <c r="E107" i="2"/>
  <c r="C91" i="2"/>
  <c r="F79" i="2"/>
  <c r="A79" i="2" s="1"/>
  <c r="E170" i="2"/>
  <c r="F284" i="2"/>
  <c r="A284" i="2" s="1"/>
  <c r="D93" i="2"/>
  <c r="D102" i="2"/>
  <c r="D262" i="2"/>
  <c r="F70" i="2"/>
  <c r="A70" i="2" s="1"/>
  <c r="D69" i="2"/>
  <c r="E98" i="2"/>
  <c r="C92" i="2"/>
  <c r="E87" i="2"/>
  <c r="E80" i="2"/>
  <c r="E68" i="2"/>
  <c r="C70" i="2"/>
  <c r="E172" i="2"/>
  <c r="F167" i="2"/>
  <c r="A167" i="2" s="1"/>
  <c r="B161" i="2"/>
  <c r="E155" i="2"/>
  <c r="F150" i="2"/>
  <c r="A150" i="2" s="1"/>
  <c r="C143" i="2"/>
  <c r="D136" i="2"/>
  <c r="C130" i="2"/>
  <c r="F124" i="2"/>
  <c r="A124" i="2" s="1"/>
  <c r="D116" i="2"/>
  <c r="F108" i="2"/>
  <c r="C102" i="2"/>
  <c r="C89" i="2"/>
  <c r="F77" i="2"/>
  <c r="A77" i="2" s="1"/>
  <c r="F72" i="2"/>
  <c r="C315" i="2"/>
  <c r="E298" i="2"/>
  <c r="E271" i="2"/>
  <c r="D260" i="2"/>
  <c r="F253" i="2"/>
  <c r="A253" i="2" s="1"/>
  <c r="E242" i="2"/>
  <c r="B234" i="2"/>
  <c r="C226" i="2"/>
  <c r="B214" i="2"/>
  <c r="D202" i="2"/>
  <c r="B192" i="2"/>
  <c r="D182" i="2"/>
  <c r="D176" i="2"/>
  <c r="F170" i="2"/>
  <c r="A170" i="2" s="1"/>
  <c r="D163" i="2"/>
  <c r="D158" i="2"/>
  <c r="F153" i="2"/>
  <c r="A153" i="2" s="1"/>
  <c r="E146" i="2"/>
  <c r="C140" i="2"/>
  <c r="E134" i="2"/>
  <c r="C126" i="2"/>
  <c r="B120" i="2"/>
  <c r="E113" i="2"/>
  <c r="E105" i="2"/>
  <c r="D95" i="2"/>
  <c r="F82" i="2"/>
  <c r="E218" i="2"/>
  <c r="E200" i="2"/>
  <c r="C182" i="2"/>
  <c r="E162" i="2"/>
  <c r="F146" i="2"/>
  <c r="F132" i="2"/>
  <c r="A132" i="2" s="1"/>
  <c r="B121" i="2"/>
  <c r="B102" i="2"/>
  <c r="B84" i="2"/>
  <c r="D71" i="2"/>
  <c r="C105" i="2"/>
  <c r="C87" i="2"/>
  <c r="B70" i="2"/>
  <c r="F97" i="2"/>
  <c r="D142" i="2"/>
  <c r="D178" i="2"/>
  <c r="B247" i="2"/>
  <c r="E88" i="2"/>
  <c r="B320" i="2"/>
  <c r="C148" i="2"/>
  <c r="E66" i="2"/>
  <c r="F227" i="2"/>
  <c r="A227" i="2" s="1"/>
  <c r="H80" i="4"/>
  <c r="D94" i="7" s="1"/>
  <c r="A86" i="2"/>
  <c r="I186" i="4"/>
  <c r="C200" i="7" s="1"/>
  <c r="A95" i="2"/>
  <c r="H89" i="4"/>
  <c r="D103" i="7" s="1"/>
  <c r="F116" i="2"/>
  <c r="E150" i="2"/>
  <c r="C64" i="2"/>
  <c r="D153" i="2"/>
  <c r="B179" i="2"/>
  <c r="C310" i="2"/>
  <c r="C123" i="2"/>
  <c r="F303" i="2"/>
  <c r="A303" i="2" s="1"/>
  <c r="D89" i="2"/>
  <c r="E92" i="2"/>
  <c r="E128" i="2"/>
  <c r="B155" i="2"/>
  <c r="F208" i="2"/>
  <c r="A208" i="2" s="1"/>
  <c r="C254" i="2"/>
  <c r="D91" i="2"/>
  <c r="B114" i="2"/>
  <c r="E131" i="2"/>
  <c r="F143" i="2"/>
  <c r="A143" i="2" s="1"/>
  <c r="C162" i="2"/>
  <c r="C187" i="2"/>
  <c r="B229" i="2"/>
  <c r="B324" i="2"/>
  <c r="F288" i="2"/>
  <c r="F262" i="2"/>
  <c r="A262" i="2" s="1"/>
  <c r="F219" i="2"/>
  <c r="D105" i="2"/>
  <c r="D295" i="2"/>
  <c r="D269" i="2"/>
  <c r="D251" i="2"/>
  <c r="B232" i="2"/>
  <c r="D214" i="2"/>
  <c r="D196" i="2"/>
  <c r="C180" i="2"/>
  <c r="D173" i="2"/>
  <c r="D164" i="2"/>
  <c r="D156" i="2"/>
  <c r="C145" i="2"/>
  <c r="F135" i="2"/>
  <c r="A135" i="2" s="1"/>
  <c r="E127" i="2"/>
  <c r="F117" i="2"/>
  <c r="F101" i="2"/>
  <c r="F83" i="2"/>
  <c r="F71" i="2"/>
  <c r="A71" i="2" s="1"/>
  <c r="D66" i="2"/>
  <c r="E77" i="2"/>
  <c r="E81" i="2"/>
  <c r="E86" i="2"/>
  <c r="E90" i="2"/>
  <c r="E95" i="2"/>
  <c r="E99" i="2"/>
  <c r="E104" i="2"/>
  <c r="E108" i="2"/>
  <c r="E112" i="2"/>
  <c r="E116" i="2"/>
  <c r="F73" i="2"/>
  <c r="E65" i="2"/>
  <c r="D79" i="2"/>
  <c r="D83" i="2"/>
  <c r="D88" i="2"/>
  <c r="D92" i="2"/>
  <c r="D97" i="2"/>
  <c r="D101" i="2"/>
  <c r="F106" i="2"/>
  <c r="C111" i="2"/>
  <c r="D115" i="2"/>
  <c r="D120" i="2"/>
  <c r="B123" i="2"/>
  <c r="F125" i="2"/>
  <c r="A125" i="2" s="1"/>
  <c r="D128" i="2"/>
  <c r="B132" i="2"/>
  <c r="E135" i="2"/>
  <c r="E140" i="2"/>
  <c r="D143" i="2"/>
  <c r="B146" i="2"/>
  <c r="F148" i="2"/>
  <c r="C153" i="2"/>
  <c r="C157" i="2"/>
  <c r="C161" i="2"/>
  <c r="C165" i="2"/>
  <c r="C170" i="2"/>
  <c r="C175" i="2"/>
  <c r="E180" i="2"/>
  <c r="D300" i="2"/>
  <c r="E144" i="2"/>
  <c r="B167" i="2"/>
  <c r="E143" i="2"/>
  <c r="D165" i="2"/>
  <c r="B215" i="2"/>
  <c r="C264" i="2"/>
  <c r="D73" i="2"/>
  <c r="E241" i="2"/>
  <c r="D118" i="2"/>
  <c r="B140" i="2"/>
  <c r="F177" i="2"/>
  <c r="B240" i="2"/>
  <c r="C76" i="2"/>
  <c r="E101" i="2"/>
  <c r="C122" i="2"/>
  <c r="B135" i="2"/>
  <c r="C154" i="2"/>
  <c r="E175" i="2"/>
  <c r="E210" i="2"/>
  <c r="F240" i="2"/>
  <c r="A240" i="2" s="1"/>
  <c r="F308" i="2"/>
  <c r="A308" i="2" s="1"/>
  <c r="F271" i="2"/>
  <c r="A271" i="2" s="1"/>
  <c r="E243" i="2"/>
  <c r="B113" i="2"/>
  <c r="D277" i="2"/>
  <c r="C260" i="2"/>
  <c r="B242" i="2"/>
  <c r="E223" i="2"/>
  <c r="D205" i="2"/>
  <c r="D187" i="2"/>
  <c r="C176" i="2"/>
  <c r="D169" i="2"/>
  <c r="D160" i="2"/>
  <c r="D152" i="2"/>
  <c r="F140" i="2"/>
  <c r="A140" i="2" s="1"/>
  <c r="D132" i="2"/>
  <c r="E121" i="2"/>
  <c r="F113" i="2"/>
  <c r="A113" i="2" s="1"/>
  <c r="F92" i="2"/>
  <c r="C68" i="2"/>
  <c r="B72" i="2"/>
  <c r="D63" i="2"/>
  <c r="D68" i="2"/>
  <c r="B79" i="2"/>
  <c r="B83" i="2"/>
  <c r="B88" i="2"/>
  <c r="B92" i="2"/>
  <c r="B97" i="2"/>
  <c r="B101" i="2"/>
  <c r="E106" i="2"/>
  <c r="B111" i="2"/>
  <c r="C114" i="2"/>
  <c r="E118" i="2"/>
  <c r="B77" i="2"/>
  <c r="B81" i="2"/>
  <c r="B86" i="2"/>
  <c r="B90" i="2"/>
  <c r="B95" i="2"/>
  <c r="B99" i="2"/>
  <c r="B104" i="2"/>
  <c r="C108" i="2"/>
  <c r="C113" i="2"/>
  <c r="B117" i="2"/>
  <c r="F121" i="2"/>
  <c r="A121" i="2" s="1"/>
  <c r="D124" i="2"/>
  <c r="B127" i="2"/>
  <c r="F130" i="2"/>
  <c r="A130" i="2" s="1"/>
  <c r="D133" i="2"/>
  <c r="E137" i="2"/>
  <c r="F142" i="2"/>
  <c r="A142" i="2" s="1"/>
  <c r="F144" i="2"/>
  <c r="A144" i="2" s="1"/>
  <c r="D147" i="2"/>
  <c r="C151" i="2"/>
  <c r="C155" i="2"/>
  <c r="C159" i="2"/>
  <c r="C163" i="2"/>
  <c r="C168" i="2"/>
  <c r="C172" i="2"/>
  <c r="C177" i="2"/>
  <c r="C184" i="2"/>
  <c r="E194" i="2"/>
  <c r="E202" i="2"/>
  <c r="E211" i="2"/>
  <c r="B68" i="2"/>
  <c r="D64" i="2"/>
  <c r="C69" i="2"/>
  <c r="E100" i="2"/>
  <c r="E82" i="2"/>
  <c r="F63" i="2"/>
  <c r="A63" i="2" s="1"/>
  <c r="E168" i="2"/>
  <c r="B157" i="2"/>
  <c r="F138" i="2"/>
  <c r="B131" i="2"/>
  <c r="C118" i="2"/>
  <c r="F104" i="2"/>
  <c r="C80" i="2"/>
  <c r="C321" i="2"/>
  <c r="E279" i="2"/>
  <c r="E247" i="2"/>
  <c r="F228" i="2"/>
  <c r="A228" i="2" s="1"/>
  <c r="B205" i="2"/>
  <c r="F184" i="2"/>
  <c r="A184" i="2" s="1"/>
  <c r="D171" i="2"/>
  <c r="D159" i="2"/>
  <c r="D148" i="2"/>
  <c r="C135" i="2"/>
  <c r="F122" i="2"/>
  <c r="A122" i="2" s="1"/>
  <c r="D107" i="2"/>
  <c r="D86" i="2"/>
  <c r="E73" i="2"/>
  <c r="C188" i="2"/>
  <c r="D150" i="2"/>
  <c r="F123" i="2"/>
  <c r="A123" i="2" s="1"/>
  <c r="B89" i="2"/>
  <c r="C110" i="2"/>
  <c r="C67" i="2"/>
  <c r="B134" i="2"/>
  <c r="E227" i="2"/>
  <c r="C171" i="2"/>
  <c r="F74" i="2"/>
  <c r="E114" i="2"/>
  <c r="D67" i="2"/>
  <c r="B66" i="2"/>
  <c r="D72" i="2"/>
  <c r="C71" i="2"/>
  <c r="E102" i="2"/>
  <c r="C97" i="2"/>
  <c r="E91" i="2"/>
  <c r="E84" i="2"/>
  <c r="C79" i="2"/>
  <c r="F67" i="2"/>
  <c r="A67" i="2" s="1"/>
  <c r="C74" i="2"/>
  <c r="F171" i="2"/>
  <c r="B165" i="2"/>
  <c r="E159" i="2"/>
  <c r="F154" i="2"/>
  <c r="A154" i="2" s="1"/>
  <c r="E148" i="2"/>
  <c r="D141" i="2"/>
  <c r="D135" i="2"/>
  <c r="C128" i="2"/>
  <c r="C121" i="2"/>
  <c r="C115" i="2"/>
  <c r="F107" i="2"/>
  <c r="C98" i="2"/>
  <c r="F86" i="2"/>
  <c r="B76" i="2"/>
  <c r="B71" i="2"/>
  <c r="C313" i="2"/>
  <c r="E288" i="2"/>
  <c r="E269" i="2"/>
  <c r="B259" i="2"/>
  <c r="B251" i="2"/>
  <c r="D240" i="2"/>
  <c r="E232" i="2"/>
  <c r="C223" i="2"/>
  <c r="D211" i="2"/>
  <c r="B200" i="2"/>
  <c r="B187" i="2"/>
  <c r="D180" i="2"/>
  <c r="F175" i="2"/>
  <c r="A175" i="2" s="1"/>
  <c r="D168" i="2"/>
  <c r="D162" i="2"/>
  <c r="F157" i="2"/>
  <c r="A157" i="2" s="1"/>
  <c r="D151" i="2"/>
  <c r="F145" i="2"/>
  <c r="A145" i="2" s="1"/>
  <c r="E138" i="2"/>
  <c r="E132" i="2"/>
  <c r="D125" i="2"/>
  <c r="B118" i="2"/>
  <c r="E110" i="2"/>
  <c r="D104" i="2"/>
  <c r="F91" i="2"/>
  <c r="F78" i="2"/>
  <c r="A78" i="2" s="1"/>
  <c r="E216" i="2"/>
  <c r="E198" i="2"/>
  <c r="E176" i="2"/>
  <c r="E158" i="2"/>
  <c r="B144" i="2"/>
  <c r="B130" i="2"/>
  <c r="C116" i="2"/>
  <c r="B98" i="2"/>
  <c r="B80" i="2"/>
  <c r="C117" i="2"/>
  <c r="C100" i="2"/>
  <c r="C82" i="2"/>
  <c r="B73" i="2"/>
  <c r="E115" i="2"/>
  <c r="E153" i="2"/>
  <c r="D192" i="2"/>
  <c r="D264" i="2"/>
  <c r="D130" i="2"/>
  <c r="B235" i="2"/>
  <c r="C133" i="2"/>
  <c r="B172" i="2"/>
  <c r="F69" i="2"/>
  <c r="A69" i="2" s="1"/>
  <c r="B188" i="2"/>
  <c r="E230" i="2"/>
  <c r="D98" i="2"/>
  <c r="I80" i="4"/>
  <c r="C94" i="7" s="1"/>
  <c r="I89" i="4"/>
  <c r="C103" i="7" s="1"/>
  <c r="I263" i="4"/>
  <c r="C277" i="7" s="1"/>
  <c r="D76" i="2"/>
  <c r="F66" i="2"/>
  <c r="A66" i="2" s="1"/>
  <c r="E63" i="2"/>
  <c r="B74" i="2"/>
  <c r="D70" i="2"/>
  <c r="C104" i="2"/>
  <c r="C99" i="2"/>
  <c r="C95" i="2"/>
  <c r="C90" i="2"/>
  <c r="C86" i="2"/>
  <c r="C81" i="2"/>
  <c r="C77" i="2"/>
  <c r="F65" i="2"/>
  <c r="A65" i="2" s="1"/>
  <c r="B69" i="2"/>
  <c r="C173" i="2"/>
  <c r="C169" i="2"/>
  <c r="C164" i="2"/>
  <c r="C160" i="2"/>
  <c r="C156" i="2"/>
  <c r="C152" i="2"/>
  <c r="F147" i="2"/>
  <c r="C142" i="2"/>
  <c r="B137" i="2"/>
  <c r="F133" i="2"/>
  <c r="A133" i="2" s="1"/>
  <c r="D127" i="2"/>
  <c r="B122" i="2"/>
  <c r="E117" i="2"/>
  <c r="D112" i="2"/>
  <c r="D106" i="2"/>
  <c r="F99" i="2"/>
  <c r="F90" i="2"/>
  <c r="F81" i="2"/>
  <c r="A81" i="2" s="1"/>
  <c r="E67" i="2"/>
  <c r="E62" i="2"/>
  <c r="E69" i="2"/>
  <c r="C323" i="2"/>
  <c r="E307" i="2"/>
  <c r="E290" i="2"/>
  <c r="E273" i="2"/>
  <c r="E264" i="2"/>
  <c r="F257" i="2"/>
  <c r="A257" i="2" s="1"/>
  <c r="D252" i="2"/>
  <c r="E244" i="2"/>
  <c r="F237" i="2"/>
  <c r="A237" i="2" s="1"/>
  <c r="B231" i="2"/>
  <c r="E224" i="2"/>
  <c r="D216" i="2"/>
  <c r="D207" i="2"/>
  <c r="D198" i="2"/>
  <c r="D189" i="2"/>
  <c r="B183" i="2"/>
  <c r="B178" i="2"/>
  <c r="B173" i="2"/>
  <c r="B169" i="2"/>
  <c r="B164" i="2"/>
  <c r="B160" i="2"/>
  <c r="B156" i="2"/>
  <c r="B152" i="2"/>
  <c r="E147" i="2"/>
  <c r="B142" i="2"/>
  <c r="F137" i="2"/>
  <c r="E133" i="2"/>
  <c r="C127" i="2"/>
  <c r="E123" i="2"/>
  <c r="D117" i="2"/>
  <c r="B112" i="2"/>
  <c r="C106" i="2"/>
  <c r="D99" i="2"/>
  <c r="D90" i="2"/>
  <c r="D81" i="2"/>
  <c r="C59" i="2"/>
  <c r="D60" i="2"/>
  <c r="E214" i="2"/>
  <c r="E205" i="2"/>
  <c r="E196" i="2"/>
  <c r="E185" i="2"/>
  <c r="C179" i="2"/>
  <c r="E173" i="2"/>
  <c r="E169" i="2"/>
  <c r="E164" i="2"/>
  <c r="E160" i="2"/>
  <c r="E156" i="2"/>
  <c r="E152" i="2"/>
  <c r="B148" i="2"/>
  <c r="D145" i="2"/>
  <c r="E142" i="2"/>
  <c r="C138" i="2"/>
  <c r="C134" i="2"/>
  <c r="D131" i="2"/>
  <c r="F127" i="2"/>
  <c r="B125" i="2"/>
  <c r="D122" i="2"/>
  <c r="F118" i="2"/>
  <c r="D114" i="2"/>
  <c r="B110" i="2"/>
  <c r="B105" i="2"/>
  <c r="B100" i="2"/>
  <c r="B96" i="2"/>
  <c r="B91" i="2"/>
  <c r="B87" i="2"/>
  <c r="B82" i="2"/>
  <c r="B78" i="2"/>
  <c r="B64" i="2"/>
  <c r="C72" i="2"/>
  <c r="B115" i="2"/>
  <c r="F112" i="2"/>
  <c r="A112" i="2" s="1"/>
  <c r="C107" i="2"/>
  <c r="F102" i="2"/>
  <c r="F98" i="2"/>
  <c r="F93" i="2"/>
  <c r="F89" i="2"/>
  <c r="F84" i="2"/>
  <c r="F80" i="2"/>
  <c r="A80" i="2" s="1"/>
  <c r="F76" i="2"/>
  <c r="A76" i="2" s="1"/>
  <c r="B65" i="2"/>
  <c r="E70" i="2"/>
  <c r="C66" i="2"/>
  <c r="F88" i="2"/>
  <c r="F110" i="2"/>
  <c r="A110" i="2" s="1"/>
  <c r="E120" i="2"/>
  <c r="C131" i="2"/>
  <c r="B138" i="2"/>
  <c r="D146" i="2"/>
  <c r="E157" i="2"/>
  <c r="E165" i="2"/>
  <c r="D175" i="2"/>
  <c r="D183" i="2"/>
  <c r="D200" i="2"/>
  <c r="D218" i="2"/>
  <c r="E238" i="2"/>
  <c r="F256" i="2"/>
  <c r="A256" i="2" s="1"/>
  <c r="D273" i="2"/>
  <c r="E74" i="2"/>
  <c r="B107" i="2"/>
  <c r="D231" i="2"/>
  <c r="F266" i="2"/>
  <c r="B303" i="2"/>
  <c r="E253" i="2"/>
  <c r="E220" i="2"/>
  <c r="C183" i="2"/>
  <c r="B159" i="2"/>
  <c r="E141" i="2"/>
  <c r="D123" i="2"/>
  <c r="D110" i="2"/>
  <c r="E83" i="2"/>
  <c r="F59" i="2"/>
  <c r="E246" i="2"/>
  <c r="F190" i="2"/>
  <c r="C147" i="2"/>
  <c r="C124" i="2"/>
  <c r="D82" i="2"/>
  <c r="B108" i="2"/>
  <c r="D313" i="2"/>
  <c r="C146" i="2"/>
  <c r="D257" i="2"/>
  <c r="D170" i="2"/>
  <c r="B147" i="2"/>
  <c r="E97" i="2"/>
  <c r="C137" i="2"/>
  <c r="A9" i="2"/>
  <c r="H287" i="4"/>
  <c r="D301" i="7" s="1"/>
  <c r="H266" i="4"/>
  <c r="D280" i="7" s="1"/>
  <c r="C319" i="2"/>
  <c r="C311" i="2"/>
  <c r="C304" i="2"/>
  <c r="E295" i="2"/>
  <c r="E286" i="2"/>
  <c r="E277" i="2"/>
  <c r="D282" i="2"/>
  <c r="F300" i="2"/>
  <c r="A300" i="2" s="1"/>
  <c r="F275" i="2"/>
  <c r="A275" i="2" s="1"/>
  <c r="F293" i="2"/>
  <c r="A293" i="2" s="1"/>
  <c r="B312" i="2"/>
  <c r="B278" i="2"/>
  <c r="F323" i="2"/>
  <c r="A323" i="2" s="1"/>
  <c r="E278" i="2"/>
  <c r="B313" i="2"/>
  <c r="H265" i="4"/>
  <c r="D279" i="7" s="1"/>
  <c r="C317" i="2"/>
  <c r="C309" i="2"/>
  <c r="C302" i="2"/>
  <c r="E293" i="2"/>
  <c r="E284" i="2"/>
  <c r="E275" i="2"/>
  <c r="D286" i="2"/>
  <c r="B304" i="2"/>
  <c r="F279" i="2"/>
  <c r="F298" i="2"/>
  <c r="A298" i="2" s="1"/>
  <c r="B316" i="2"/>
  <c r="B289" i="2"/>
  <c r="C295" i="2"/>
  <c r="F312" i="2"/>
  <c r="A312" i="2" s="1"/>
  <c r="H270" i="4"/>
  <c r="D284" i="7" s="1"/>
  <c r="H269" i="4"/>
  <c r="D283" i="7" s="1"/>
  <c r="I189" i="4"/>
  <c r="C203" i="7" s="1"/>
  <c r="I193" i="4"/>
  <c r="C207" i="7" s="1"/>
  <c r="H179" i="4"/>
  <c r="D193" i="7" s="1"/>
  <c r="E324" i="2"/>
  <c r="E320" i="2"/>
  <c r="E316" i="2"/>
  <c r="E312" i="2"/>
  <c r="D308" i="2"/>
  <c r="E305" i="2"/>
  <c r="E301" i="2"/>
  <c r="C296" i="2"/>
  <c r="C292" i="2"/>
  <c r="C287" i="2"/>
  <c r="C283" i="2"/>
  <c r="C278" i="2"/>
  <c r="C274" i="2"/>
  <c r="C270" i="2"/>
  <c r="C265" i="2"/>
  <c r="B261" i="2"/>
  <c r="D258" i="2"/>
  <c r="F255" i="2"/>
  <c r="A255" i="2" s="1"/>
  <c r="B253" i="2"/>
  <c r="C250" i="2"/>
  <c r="C246" i="2"/>
  <c r="B241" i="2"/>
  <c r="D238" i="2"/>
  <c r="F234" i="2"/>
  <c r="F232" i="2"/>
  <c r="A232" i="2" s="1"/>
  <c r="E228" i="2"/>
  <c r="D225" i="2"/>
  <c r="E221" i="2"/>
  <c r="D217" i="2"/>
  <c r="D212" i="2"/>
  <c r="D208" i="2"/>
  <c r="D203" i="2"/>
  <c r="D199" i="2"/>
  <c r="D195" i="2"/>
  <c r="D190" i="2"/>
  <c r="D186" i="2"/>
  <c r="C215" i="2"/>
  <c r="C210" i="2"/>
  <c r="C206" i="2"/>
  <c r="C201" i="2"/>
  <c r="C197" i="2"/>
  <c r="C193" i="2"/>
  <c r="C186" i="2"/>
  <c r="C189" i="2"/>
  <c r="C198" i="2"/>
  <c r="C207" i="2"/>
  <c r="C216" i="2"/>
  <c r="E225" i="2"/>
  <c r="F235" i="2"/>
  <c r="D244" i="2"/>
  <c r="C253" i="2"/>
  <c r="B262" i="2"/>
  <c r="B271" i="2"/>
  <c r="B279" i="2"/>
  <c r="B288" i="2"/>
  <c r="B298" i="2"/>
  <c r="F226" i="2"/>
  <c r="A226" i="2" s="1"/>
  <c r="E248" i="2"/>
  <c r="F264" i="2"/>
  <c r="A264" i="2" s="1"/>
  <c r="F273" i="2"/>
  <c r="A273" i="2" s="1"/>
  <c r="F282" i="2"/>
  <c r="A282" i="2" s="1"/>
  <c r="F290" i="2"/>
  <c r="B301" i="2"/>
  <c r="D310" i="2"/>
  <c r="D318" i="2"/>
  <c r="E255" i="2"/>
  <c r="C238" i="2"/>
  <c r="F225" i="2"/>
  <c r="A225" i="2" s="1"/>
  <c r="C205" i="2"/>
  <c r="C257" i="2"/>
  <c r="D242" i="2"/>
  <c r="F217" i="2"/>
  <c r="A217" i="2" s="1"/>
  <c r="C224" i="2"/>
  <c r="B272" i="2"/>
  <c r="B296" i="2"/>
  <c r="F319" i="2"/>
  <c r="A319" i="2" s="1"/>
  <c r="E306" i="2"/>
  <c r="E292" i="2"/>
  <c r="D226" i="2"/>
  <c r="D271" i="2"/>
  <c r="C229" i="2"/>
  <c r="B246" i="2"/>
  <c r="E322" i="2"/>
  <c r="E318" i="2"/>
  <c r="E314" i="2"/>
  <c r="E310" i="2"/>
  <c r="F307" i="2"/>
  <c r="A307" i="2" s="1"/>
  <c r="E303" i="2"/>
  <c r="C299" i="2"/>
  <c r="C294" i="2"/>
  <c r="C289" i="2"/>
  <c r="C285" i="2"/>
  <c r="C280" i="2"/>
  <c r="C276" i="2"/>
  <c r="C272" i="2"/>
  <c r="C267" i="2"/>
  <c r="C263" i="2"/>
  <c r="F259" i="2"/>
  <c r="A259" i="2" s="1"/>
  <c r="B257" i="2"/>
  <c r="D254" i="2"/>
  <c r="F251" i="2"/>
  <c r="A251" i="2" s="1"/>
  <c r="C248" i="2"/>
  <c r="C243" i="2"/>
  <c r="F239" i="2"/>
  <c r="A239" i="2" s="1"/>
  <c r="B237" i="2"/>
  <c r="D233" i="2"/>
  <c r="C230" i="2"/>
  <c r="B227" i="2"/>
  <c r="F224" i="2"/>
  <c r="A224" i="2" s="1"/>
  <c r="E219" i="2"/>
  <c r="F215" i="2"/>
  <c r="A215" i="2" s="1"/>
  <c r="F210" i="2"/>
  <c r="F206" i="2"/>
  <c r="A206" i="2" s="1"/>
  <c r="F201" i="2"/>
  <c r="F197" i="2"/>
  <c r="A197" i="2" s="1"/>
  <c r="F193" i="2"/>
  <c r="A193" i="2" s="1"/>
  <c r="F188" i="2"/>
  <c r="A188" i="2" s="1"/>
  <c r="C217" i="2"/>
  <c r="C212" i="2"/>
  <c r="C208" i="2"/>
  <c r="C203" i="2"/>
  <c r="C199" i="2"/>
  <c r="C195" i="2"/>
  <c r="E189" i="2"/>
  <c r="C185" i="2"/>
  <c r="C194" i="2"/>
  <c r="C202" i="2"/>
  <c r="C211" i="2"/>
  <c r="B220" i="2"/>
  <c r="F230" i="2"/>
  <c r="A230" i="2" s="1"/>
  <c r="C240" i="2"/>
  <c r="D249" i="2"/>
  <c r="E258" i="2"/>
  <c r="B266" i="2"/>
  <c r="B275" i="2"/>
  <c r="B284" i="2"/>
  <c r="B293" i="2"/>
  <c r="E302" i="2"/>
  <c r="E240" i="2"/>
  <c r="E260" i="2"/>
  <c r="F269" i="2"/>
  <c r="A269" i="2" s="1"/>
  <c r="F277" i="2"/>
  <c r="A277" i="2" s="1"/>
  <c r="F286" i="2"/>
  <c r="A286" i="2" s="1"/>
  <c r="F295" i="2"/>
  <c r="B305" i="2"/>
  <c r="D314" i="2"/>
  <c r="D322" i="2"/>
  <c r="C251" i="2"/>
  <c r="E231" i="2"/>
  <c r="C218" i="2"/>
  <c r="E193" i="2"/>
  <c r="C249" i="2"/>
  <c r="D232" i="2"/>
  <c r="F199" i="2"/>
  <c r="A199" i="2" s="1"/>
  <c r="F261" i="2"/>
  <c r="A261" i="2" s="1"/>
  <c r="B285" i="2"/>
  <c r="C307" i="2"/>
  <c r="F200" i="2"/>
  <c r="A200" i="2" s="1"/>
  <c r="C318" i="2"/>
  <c r="E270" i="2"/>
  <c r="B201" i="2"/>
  <c r="E309" i="2"/>
  <c r="D279" i="2"/>
  <c r="F324" i="2"/>
  <c r="A324" i="2" s="1"/>
  <c r="A177" i="2"/>
  <c r="H171" i="4"/>
  <c r="D185" i="7" s="1"/>
  <c r="F214" i="2"/>
  <c r="A214" i="2" s="1"/>
  <c r="F187" i="2"/>
  <c r="A187" i="2" s="1"/>
  <c r="B319" i="2"/>
  <c r="F247" i="2"/>
  <c r="A247" i="2" s="1"/>
  <c r="B197" i="2"/>
  <c r="B219" i="2"/>
  <c r="D261" i="2"/>
  <c r="E287" i="2"/>
  <c r="C314" i="2"/>
  <c r="B315" i="2"/>
  <c r="F218" i="2"/>
  <c r="A218" i="2" s="1"/>
  <c r="D321" i="2"/>
  <c r="F311" i="2"/>
  <c r="A311" i="2" s="1"/>
  <c r="D299" i="2"/>
  <c r="B287" i="2"/>
  <c r="B276" i="2"/>
  <c r="B263" i="2"/>
  <c r="B230" i="2"/>
  <c r="F195" i="2"/>
  <c r="A195" i="2" s="1"/>
  <c r="F212" i="2"/>
  <c r="C231" i="2"/>
  <c r="D241" i="2"/>
  <c r="D247" i="2"/>
  <c r="B256" i="2"/>
  <c r="E184" i="2"/>
  <c r="C196" i="2"/>
  <c r="C209" i="2"/>
  <c r="D219" i="2"/>
  <c r="B226" i="2"/>
  <c r="C234" i="2"/>
  <c r="E239" i="2"/>
  <c r="E252" i="2"/>
  <c r="E256" i="2"/>
  <c r="F321" i="2"/>
  <c r="A321" i="2" s="1"/>
  <c r="F317" i="2"/>
  <c r="A317" i="2" s="1"/>
  <c r="F313" i="2"/>
  <c r="A313" i="2" s="1"/>
  <c r="F309" i="2"/>
  <c r="A309" i="2" s="1"/>
  <c r="D304" i="2"/>
  <c r="C300" i="2"/>
  <c r="E294" i="2"/>
  <c r="E289" i="2"/>
  <c r="E285" i="2"/>
  <c r="E280" i="2"/>
  <c r="E276" i="2"/>
  <c r="E272" i="2"/>
  <c r="E267" i="2"/>
  <c r="E263" i="2"/>
  <c r="C259" i="2"/>
  <c r="C247" i="2"/>
  <c r="F238" i="2"/>
  <c r="A238" i="2" s="1"/>
  <c r="B223" i="2"/>
  <c r="F301" i="2"/>
  <c r="A301" i="2" s="1"/>
  <c r="D296" i="2"/>
  <c r="D292" i="2"/>
  <c r="D287" i="2"/>
  <c r="D283" i="2"/>
  <c r="D278" i="2"/>
  <c r="D274" i="2"/>
  <c r="D270" i="2"/>
  <c r="D265" i="2"/>
  <c r="C261" i="2"/>
  <c r="E257" i="2"/>
  <c r="C252" i="2"/>
  <c r="F248" i="2"/>
  <c r="A248" i="2" s="1"/>
  <c r="F243" i="2"/>
  <c r="D239" i="2"/>
  <c r="B233" i="2"/>
  <c r="F229" i="2"/>
  <c r="A229" i="2" s="1"/>
  <c r="D224" i="2"/>
  <c r="C219" i="2"/>
  <c r="D215" i="2"/>
  <c r="D210" i="2"/>
  <c r="D206" i="2"/>
  <c r="D201" i="2"/>
  <c r="D197" i="2"/>
  <c r="D193" i="2"/>
  <c r="D188" i="2"/>
  <c r="D184" i="2"/>
  <c r="D179" i="2"/>
  <c r="E178" i="2"/>
  <c r="E183" i="2"/>
  <c r="E187" i="2"/>
  <c r="E192" i="2"/>
  <c r="F260" i="2"/>
  <c r="A260" i="2" s="1"/>
  <c r="B225" i="2"/>
  <c r="F320" i="2"/>
  <c r="A320" i="2" s="1"/>
  <c r="D293" i="2"/>
  <c r="C301" i="2"/>
  <c r="D284" i="2"/>
  <c r="F196" i="2"/>
  <c r="A196" i="2" s="1"/>
  <c r="B184" i="2"/>
  <c r="B206" i="2"/>
  <c r="D253" i="2"/>
  <c r="E274" i="2"/>
  <c r="E296" i="2"/>
  <c r="B323" i="2"/>
  <c r="C282" i="2"/>
  <c r="F183" i="2"/>
  <c r="A183" i="2" s="1"/>
  <c r="F315" i="2"/>
  <c r="A315" i="2" s="1"/>
  <c r="D305" i="2"/>
  <c r="B294" i="2"/>
  <c r="B280" i="2"/>
  <c r="B270" i="2"/>
  <c r="E251" i="2"/>
  <c r="F182" i="2"/>
  <c r="A182" i="2" s="1"/>
  <c r="B207" i="2"/>
  <c r="C225" i="2"/>
  <c r="F233" i="2"/>
  <c r="C244" i="2"/>
  <c r="E250" i="2"/>
  <c r="C258" i="2"/>
  <c r="C178" i="2"/>
  <c r="C192" i="2"/>
  <c r="E201" i="2"/>
  <c r="C214" i="2"/>
  <c r="D223" i="2"/>
  <c r="D230" i="2"/>
  <c r="C237" i="2"/>
  <c r="F250" i="2"/>
  <c r="A250" i="2" s="1"/>
  <c r="F254" i="2"/>
  <c r="A254" i="2" s="1"/>
  <c r="D323" i="2"/>
  <c r="D319" i="2"/>
  <c r="D315" i="2"/>
  <c r="D311" i="2"/>
  <c r="F306" i="2"/>
  <c r="A306" i="2" s="1"/>
  <c r="B302" i="2"/>
  <c r="F296" i="2"/>
  <c r="F292" i="2"/>
  <c r="A292" i="2" s="1"/>
  <c r="F287" i="2"/>
  <c r="A287" i="2" s="1"/>
  <c r="F283" i="2"/>
  <c r="A283" i="2" s="1"/>
  <c r="F278" i="2"/>
  <c r="F274" i="2"/>
  <c r="A274" i="2" s="1"/>
  <c r="F270" i="2"/>
  <c r="A270" i="2" s="1"/>
  <c r="F265" i="2"/>
  <c r="E261" i="2"/>
  <c r="B250" i="2"/>
  <c r="C242" i="2"/>
  <c r="D228" i="2"/>
  <c r="C303" i="2"/>
  <c r="F299" i="2"/>
  <c r="A299" i="2" s="1"/>
  <c r="F294" i="2"/>
  <c r="F289" i="2"/>
  <c r="F285" i="2"/>
  <c r="A285" i="2" s="1"/>
  <c r="F280" i="2"/>
  <c r="F276" i="2"/>
  <c r="A276" i="2" s="1"/>
  <c r="F272" i="2"/>
  <c r="A272" i="2" s="1"/>
  <c r="F267" i="2"/>
  <c r="F263" i="2"/>
  <c r="A263" i="2" s="1"/>
  <c r="D259" i="2"/>
  <c r="B254" i="2"/>
  <c r="D250" i="2"/>
  <c r="D246" i="2"/>
  <c r="C241" i="2"/>
  <c r="E237" i="2"/>
  <c r="F231" i="2"/>
  <c r="A231" i="2" s="1"/>
  <c r="E226" i="2"/>
  <c r="F221" i="2"/>
  <c r="E217" i="2"/>
  <c r="E212" i="2"/>
  <c r="E208" i="2"/>
  <c r="E203" i="2"/>
  <c r="E199" i="2"/>
  <c r="E195" i="2"/>
  <c r="E190" i="2"/>
  <c r="E186" i="2"/>
  <c r="E182" i="2"/>
  <c r="E177" i="2"/>
  <c r="I173" i="4"/>
  <c r="C187" i="7" s="1"/>
  <c r="H169" i="4"/>
  <c r="D183" i="7" s="1"/>
  <c r="B158" i="2"/>
  <c r="D275" i="2"/>
  <c r="E317" i="2"/>
  <c r="D266" i="2"/>
  <c r="B162" i="2"/>
  <c r="E308" i="2"/>
  <c r="D302" i="2"/>
  <c r="H114" i="4"/>
  <c r="D128" i="7" s="1"/>
  <c r="H118" i="4"/>
  <c r="D132" i="7" s="1"/>
  <c r="C233" i="2"/>
  <c r="D227" i="2"/>
  <c r="C221" i="2"/>
  <c r="E215" i="2"/>
  <c r="E206" i="2"/>
  <c r="E197" i="2"/>
  <c r="E188" i="2"/>
  <c r="E179" i="2"/>
  <c r="B168" i="2"/>
  <c r="B151" i="2"/>
  <c r="D138" i="2"/>
  <c r="C125" i="2"/>
  <c r="C255" i="2"/>
  <c r="D248" i="2"/>
  <c r="D243" i="2"/>
  <c r="E235" i="2"/>
  <c r="C228" i="2"/>
  <c r="B216" i="2"/>
  <c r="F203" i="2"/>
  <c r="F186" i="2"/>
  <c r="A186" i="2" s="1"/>
  <c r="B163" i="2"/>
  <c r="E136" i="2"/>
  <c r="D220" i="2"/>
  <c r="F246" i="2"/>
  <c r="A246" i="2" s="1"/>
  <c r="B265" i="2"/>
  <c r="B274" i="2"/>
  <c r="B283" i="2"/>
  <c r="B292" i="2"/>
  <c r="D301" i="2"/>
  <c r="D309" i="2"/>
  <c r="D317" i="2"/>
  <c r="F164" i="2"/>
  <c r="E233" i="2"/>
  <c r="C312" i="2"/>
  <c r="C322" i="2"/>
  <c r="F305" i="2"/>
  <c r="A305" i="2" s="1"/>
  <c r="E283" i="2"/>
  <c r="E265" i="2"/>
  <c r="D234" i="2"/>
  <c r="B210" i="2"/>
  <c r="B193" i="2"/>
  <c r="B175" i="2"/>
  <c r="D157" i="2"/>
  <c r="B133" i="2"/>
  <c r="B154" i="2"/>
  <c r="F242" i="2"/>
  <c r="B309" i="2"/>
  <c r="F216" i="2"/>
  <c r="A216" i="2" s="1"/>
  <c r="C305" i="2"/>
  <c r="F176" i="2"/>
  <c r="A176" i="2" s="1"/>
  <c r="F316" i="2"/>
  <c r="A316" i="2" s="1"/>
  <c r="E254" i="2"/>
  <c r="F252" i="2"/>
  <c r="A252" i="2" s="1"/>
  <c r="F205" i="2"/>
  <c r="A205" i="2" s="1"/>
  <c r="F178" i="2"/>
  <c r="A178" i="2" s="1"/>
  <c r="H58" i="4"/>
  <c r="D72" i="7" s="1"/>
  <c r="H61" i="4"/>
  <c r="D75" i="7" s="1"/>
  <c r="H54" i="4"/>
  <c r="D68" i="7" s="1"/>
  <c r="A68" i="2"/>
  <c r="H62" i="4"/>
  <c r="D76" i="7" s="1"/>
  <c r="H53" i="4"/>
  <c r="D67" i="7" s="1"/>
  <c r="A59" i="2"/>
  <c r="B258" i="2"/>
  <c r="F198" i="2"/>
  <c r="A198" i="2" s="1"/>
  <c r="B238" i="2"/>
  <c r="F211" i="2"/>
  <c r="D288" i="2"/>
  <c r="B171" i="2"/>
  <c r="D80" i="2"/>
  <c r="E304" i="2"/>
  <c r="F241" i="2"/>
  <c r="A241" i="2" s="1"/>
  <c r="F141" i="2"/>
  <c r="A141" i="2" s="1"/>
  <c r="B306" i="2"/>
  <c r="B243" i="2"/>
  <c r="F169" i="2"/>
  <c r="A169" i="2" s="1"/>
  <c r="C316" i="2"/>
  <c r="D303" i="2"/>
  <c r="C269" i="2"/>
  <c r="F194" i="2"/>
  <c r="A194" i="2" s="1"/>
  <c r="F152" i="2"/>
  <c r="A152" i="2" s="1"/>
  <c r="D78" i="2"/>
  <c r="B317" i="2"/>
  <c r="D307" i="2"/>
  <c r="F249" i="2"/>
  <c r="A249" i="2" s="1"/>
  <c r="C235" i="2"/>
  <c r="F189" i="2"/>
  <c r="E122" i="2"/>
  <c r="E145" i="2"/>
  <c r="F155" i="2"/>
  <c r="A155" i="2" s="1"/>
  <c r="F163" i="2"/>
  <c r="A163" i="2" s="1"/>
  <c r="F172" i="2"/>
  <c r="B182" i="2"/>
  <c r="B190" i="2"/>
  <c r="B199" i="2"/>
  <c r="B208" i="2"/>
  <c r="B217" i="2"/>
  <c r="C232" i="2"/>
  <c r="D255" i="2"/>
  <c r="D263" i="2"/>
  <c r="D272" i="2"/>
  <c r="D280" i="2"/>
  <c r="D289" i="2"/>
  <c r="E299" i="2"/>
  <c r="E311" i="2"/>
  <c r="E319" i="2"/>
  <c r="E321" i="2"/>
  <c r="E313" i="2"/>
  <c r="C290" i="2"/>
  <c r="C256" i="2"/>
  <c r="F209" i="2"/>
  <c r="A209" i="2" s="1"/>
  <c r="F173" i="2"/>
  <c r="F126" i="2"/>
  <c r="D324" i="2"/>
  <c r="D320" i="2"/>
  <c r="D316" i="2"/>
  <c r="D312" i="2"/>
  <c r="C308" i="2"/>
  <c r="F304" i="2"/>
  <c r="A304" i="2" s="1"/>
  <c r="E300" i="2"/>
  <c r="B295" i="2"/>
  <c r="B290" i="2"/>
  <c r="B286" i="2"/>
  <c r="B282" i="2"/>
  <c r="B277" i="2"/>
  <c r="B273" i="2"/>
  <c r="B269" i="2"/>
  <c r="B264" i="2"/>
  <c r="F258" i="2"/>
  <c r="A258" i="2" s="1"/>
  <c r="B244" i="2"/>
  <c r="C227" i="2"/>
  <c r="F128" i="2"/>
  <c r="D87" i="2"/>
  <c r="C63" i="2"/>
  <c r="D100" i="2"/>
  <c r="D121" i="2"/>
  <c r="E130" i="2"/>
  <c r="D137" i="2"/>
  <c r="B150" i="2"/>
  <c r="C167" i="2"/>
  <c r="B180" i="2"/>
  <c r="B189" i="2"/>
  <c r="B198" i="2"/>
  <c r="B299" i="2"/>
  <c r="F185" i="2"/>
  <c r="A185" i="2" s="1"/>
  <c r="D96" i="2"/>
  <c r="B248" i="2"/>
  <c r="F314" i="2"/>
  <c r="A314" i="2" s="1"/>
  <c r="B260" i="2"/>
  <c r="F207" i="2"/>
  <c r="A207" i="2" s="1"/>
  <c r="F322" i="2"/>
  <c r="A322" i="2" s="1"/>
  <c r="C286" i="2"/>
  <c r="F220" i="2"/>
  <c r="C324" i="2"/>
  <c r="B308" i="2"/>
  <c r="D298" i="2"/>
  <c r="F223" i="2"/>
  <c r="A223" i="2" s="1"/>
  <c r="F180" i="2"/>
  <c r="A180" i="2" s="1"/>
  <c r="D111" i="2"/>
  <c r="B321" i="2"/>
  <c r="B311" i="2"/>
  <c r="C277" i="2"/>
  <c r="F244" i="2"/>
  <c r="F202" i="2"/>
  <c r="F160" i="2"/>
  <c r="A160" i="2" s="1"/>
  <c r="E79" i="2"/>
  <c r="F136" i="2"/>
  <c r="F151" i="2"/>
  <c r="A151" i="2" s="1"/>
  <c r="F159" i="2"/>
  <c r="A159" i="2" s="1"/>
  <c r="F168" i="2"/>
  <c r="A168" i="2" s="1"/>
  <c r="B177" i="2"/>
  <c r="B186" i="2"/>
  <c r="B195" i="2"/>
  <c r="B203" i="2"/>
  <c r="B212" i="2"/>
  <c r="B221" i="2"/>
  <c r="D237" i="2"/>
  <c r="E259" i="2"/>
  <c r="D267" i="2"/>
  <c r="D276" i="2"/>
  <c r="D285" i="2"/>
  <c r="D294" i="2"/>
  <c r="B307" i="2"/>
  <c r="E315" i="2"/>
  <c r="E323" i="2"/>
  <c r="F318" i="2"/>
  <c r="A318" i="2" s="1"/>
  <c r="F310" i="2"/>
  <c r="A310" i="2" s="1"/>
  <c r="C273" i="2"/>
  <c r="B228" i="2"/>
  <c r="F192" i="2"/>
  <c r="A192" i="2" s="1"/>
  <c r="F156" i="2"/>
  <c r="A156" i="2" s="1"/>
  <c r="B322" i="2"/>
  <c r="B318" i="2"/>
  <c r="B314" i="2"/>
  <c r="B310" i="2"/>
  <c r="D306" i="2"/>
  <c r="F302" i="2"/>
  <c r="A302" i="2" s="1"/>
  <c r="C298" i="2"/>
  <c r="C293" i="2"/>
  <c r="C288" i="2"/>
  <c r="C284" i="2"/>
  <c r="C279" i="2"/>
  <c r="C275" i="2"/>
  <c r="C271" i="2"/>
  <c r="C266" i="2"/>
  <c r="C262" i="2"/>
  <c r="B249" i="2"/>
  <c r="C239" i="2"/>
  <c r="D221" i="2"/>
  <c r="B106" i="2"/>
  <c r="E71" i="2"/>
  <c r="D84" i="2"/>
  <c r="E111" i="2"/>
  <c r="B126" i="2"/>
  <c r="D134" i="2"/>
  <c r="D144" i="2"/>
  <c r="C158" i="2"/>
  <c r="B176" i="2"/>
  <c r="B185" i="2"/>
  <c r="B194" i="2"/>
  <c r="B202" i="2"/>
  <c r="B211" i="2"/>
  <c r="B224" i="2"/>
  <c r="E229" i="2"/>
  <c r="E234" i="2"/>
  <c r="H57" i="4"/>
  <c r="D71" i="7" s="1"/>
  <c r="A13" i="2"/>
  <c r="C3" i="9"/>
  <c r="A3" i="12"/>
  <c r="C2" i="9"/>
  <c r="B2" i="12"/>
  <c r="F8" i="12" l="1"/>
  <c r="G9" i="12"/>
  <c r="G9" i="9"/>
  <c r="F8" i="9"/>
  <c r="A8" i="9" s="1"/>
  <c r="D7" i="9"/>
  <c r="B8" i="12"/>
  <c r="B7" i="9"/>
  <c r="A7" i="9"/>
  <c r="E8" i="9"/>
  <c r="D8" i="9"/>
  <c r="A8" i="12"/>
  <c r="E8" i="12"/>
  <c r="B8" i="9"/>
  <c r="D6" i="9"/>
  <c r="A6" i="9"/>
  <c r="A6" i="12"/>
  <c r="B6" i="12"/>
  <c r="E7" i="9"/>
  <c r="A7" i="12"/>
  <c r="B7" i="12"/>
  <c r="E6" i="9"/>
  <c r="C7" i="9"/>
  <c r="E6" i="12"/>
  <c r="B6" i="9"/>
  <c r="C6" i="9"/>
  <c r="E7" i="12"/>
  <c r="C8" i="9" l="1"/>
  <c r="G10" i="9"/>
  <c r="F9" i="9"/>
  <c r="G10" i="12"/>
  <c r="F9" i="12"/>
  <c r="E9" i="12" l="1"/>
  <c r="B9" i="12"/>
  <c r="A9" i="12"/>
  <c r="G11" i="12"/>
  <c r="F10" i="12"/>
  <c r="B9" i="9"/>
  <c r="E9" i="9"/>
  <c r="A9" i="9"/>
  <c r="D9" i="9"/>
  <c r="C9" i="9"/>
  <c r="G11" i="9"/>
  <c r="F10" i="9"/>
  <c r="B10" i="12" l="1"/>
  <c r="A10" i="12"/>
  <c r="E10" i="12"/>
  <c r="D10" i="9"/>
  <c r="C10" i="9"/>
  <c r="A10" i="9"/>
  <c r="B10" i="9"/>
  <c r="E10" i="9"/>
  <c r="F11" i="12"/>
  <c r="G12" i="12"/>
  <c r="G12" i="9"/>
  <c r="F11" i="9"/>
  <c r="A11" i="9" l="1"/>
  <c r="E11" i="9"/>
  <c r="B11" i="9"/>
  <c r="D11" i="9"/>
  <c r="C11" i="9"/>
  <c r="F12" i="9"/>
  <c r="G13" i="9"/>
  <c r="G13" i="12"/>
  <c r="F12" i="12"/>
  <c r="B11" i="12"/>
  <c r="E11" i="12"/>
  <c r="A11" i="12"/>
  <c r="B12" i="12" l="1"/>
  <c r="E12" i="12"/>
  <c r="A12" i="12"/>
  <c r="F13" i="12"/>
  <c r="G14" i="12"/>
  <c r="G14" i="9"/>
  <c r="F13" i="9"/>
  <c r="E12" i="9"/>
  <c r="A12" i="9"/>
  <c r="C12" i="9"/>
  <c r="D12" i="9"/>
  <c r="B12" i="9"/>
  <c r="C13" i="9" l="1"/>
  <c r="E13" i="9"/>
  <c r="B13" i="9"/>
  <c r="A13" i="9"/>
  <c r="D13" i="9"/>
  <c r="F14" i="9"/>
  <c r="G15" i="9"/>
  <c r="F14" i="12"/>
  <c r="G15" i="12"/>
  <c r="E13" i="12"/>
  <c r="B13" i="12"/>
  <c r="A13" i="12"/>
  <c r="G16" i="12" l="1"/>
  <c r="F15" i="12"/>
  <c r="E14" i="12"/>
  <c r="A14" i="12"/>
  <c r="B14" i="12"/>
  <c r="G16" i="9"/>
  <c r="F15" i="9"/>
  <c r="B14" i="9"/>
  <c r="C14" i="9"/>
  <c r="E14" i="9"/>
  <c r="A14" i="9"/>
  <c r="D14" i="9"/>
  <c r="D15" i="9" l="1"/>
  <c r="E15" i="9"/>
  <c r="A15" i="9"/>
  <c r="B15" i="9"/>
  <c r="C15" i="9"/>
  <c r="F16" i="9"/>
  <c r="G17" i="9"/>
  <c r="E15" i="12"/>
  <c r="B15" i="12"/>
  <c r="A15" i="12"/>
  <c r="G17" i="12"/>
  <c r="F16" i="12"/>
  <c r="F17" i="9" l="1"/>
  <c r="G18" i="9"/>
  <c r="C16" i="9"/>
  <c r="A16" i="9"/>
  <c r="B16" i="9"/>
  <c r="D16" i="9"/>
  <c r="E16" i="9"/>
  <c r="B16" i="12"/>
  <c r="E16" i="12"/>
  <c r="A16" i="12"/>
  <c r="G18" i="12"/>
  <c r="F17" i="12"/>
  <c r="A17" i="12" l="1"/>
  <c r="E17" i="12"/>
  <c r="B17" i="12"/>
  <c r="F18" i="12"/>
  <c r="G19" i="12"/>
  <c r="F18" i="9"/>
  <c r="G19" i="9"/>
  <c r="A17" i="9"/>
  <c r="B17" i="9"/>
  <c r="D17" i="9"/>
  <c r="C17" i="9"/>
  <c r="E17" i="9"/>
  <c r="F19" i="9" l="1"/>
  <c r="G20" i="9"/>
  <c r="C18" i="9"/>
  <c r="A18" i="9"/>
  <c r="B18" i="9"/>
  <c r="D18" i="9"/>
  <c r="E18" i="9"/>
  <c r="G20" i="12"/>
  <c r="F19" i="12"/>
  <c r="B18" i="12"/>
  <c r="A18" i="12"/>
  <c r="E18" i="12"/>
  <c r="F20" i="12" l="1"/>
  <c r="G21" i="12"/>
  <c r="G21" i="9"/>
  <c r="F20" i="9"/>
  <c r="E19" i="12"/>
  <c r="A19" i="12"/>
  <c r="B19" i="12"/>
  <c r="B19" i="9"/>
  <c r="A19" i="9"/>
  <c r="D19" i="9"/>
  <c r="C19" i="9"/>
  <c r="E19" i="9"/>
  <c r="C20" i="9" l="1"/>
  <c r="D20" i="9"/>
  <c r="B20" i="9"/>
  <c r="A20" i="9"/>
  <c r="E20" i="9"/>
  <c r="F21" i="9"/>
  <c r="G22" i="9"/>
  <c r="G22" i="12"/>
  <c r="F21" i="12"/>
  <c r="E20" i="12"/>
  <c r="A20" i="12"/>
  <c r="B20" i="12"/>
  <c r="E21" i="12" l="1"/>
  <c r="B21" i="12"/>
  <c r="A21" i="12"/>
  <c r="F22" i="12"/>
  <c r="G23" i="12"/>
  <c r="G23" i="9"/>
  <c r="F22" i="9"/>
  <c r="A21" i="9"/>
  <c r="E21" i="9"/>
  <c r="D21" i="9"/>
  <c r="B21" i="9"/>
  <c r="C21" i="9"/>
  <c r="A22" i="9" l="1"/>
  <c r="E22" i="9"/>
  <c r="B22" i="9"/>
  <c r="D22" i="9"/>
  <c r="C22" i="9"/>
  <c r="F23" i="9"/>
  <c r="G24" i="9"/>
  <c r="G24" i="12"/>
  <c r="F23" i="12"/>
  <c r="B22" i="12"/>
  <c r="A22" i="12"/>
  <c r="E22" i="12"/>
  <c r="A23" i="12" l="1"/>
  <c r="E23" i="12"/>
  <c r="B23" i="12"/>
  <c r="F24" i="12"/>
  <c r="G25" i="12"/>
  <c r="F24" i="9"/>
  <c r="G25" i="9"/>
  <c r="E23" i="9"/>
  <c r="D23" i="9"/>
  <c r="A23" i="9"/>
  <c r="B23" i="9"/>
  <c r="C23" i="9"/>
  <c r="F25" i="9" l="1"/>
  <c r="G26" i="9"/>
  <c r="A24" i="9"/>
  <c r="D24" i="9"/>
  <c r="B24" i="9"/>
  <c r="C24" i="9"/>
  <c r="E24" i="9"/>
  <c r="F25" i="12"/>
  <c r="G26" i="12"/>
  <c r="E24" i="12"/>
  <c r="B24" i="12"/>
  <c r="A24" i="12"/>
  <c r="A25" i="12" l="1"/>
  <c r="E25" i="12"/>
  <c r="B25" i="12"/>
  <c r="F26" i="9"/>
  <c r="G27" i="9"/>
  <c r="F26" i="12"/>
  <c r="G27" i="12"/>
  <c r="B25" i="9"/>
  <c r="D25" i="9"/>
  <c r="C25" i="9"/>
  <c r="E25" i="9"/>
  <c r="A25" i="9"/>
  <c r="G28" i="12" l="1"/>
  <c r="F27" i="12"/>
  <c r="A26" i="12"/>
  <c r="B26" i="12"/>
  <c r="E26" i="12"/>
  <c r="F27" i="9"/>
  <c r="G28" i="9"/>
  <c r="A26" i="9"/>
  <c r="C26" i="9"/>
  <c r="D26" i="9"/>
  <c r="B26" i="9"/>
  <c r="E26" i="9"/>
  <c r="G29" i="9" l="1"/>
  <c r="F28" i="9"/>
  <c r="A27" i="9"/>
  <c r="D27" i="9"/>
  <c r="C27" i="9"/>
  <c r="E27" i="9"/>
  <c r="B27" i="9"/>
  <c r="B27" i="12"/>
  <c r="A27" i="12"/>
  <c r="E27" i="12"/>
  <c r="F28" i="12"/>
  <c r="G29" i="12"/>
  <c r="G30" i="12" l="1"/>
  <c r="F29" i="12"/>
  <c r="A28" i="9"/>
  <c r="B28" i="9"/>
  <c r="C28" i="9"/>
  <c r="D28" i="9"/>
  <c r="E28" i="9"/>
  <c r="B28" i="12"/>
  <c r="E28" i="12"/>
  <c r="A28" i="12"/>
  <c r="F29" i="9"/>
  <c r="G30" i="9"/>
  <c r="G31" i="9" l="1"/>
  <c r="F30" i="9"/>
  <c r="A29" i="12"/>
  <c r="E29" i="12"/>
  <c r="B29" i="12"/>
  <c r="A29" i="9"/>
  <c r="C29" i="9"/>
  <c r="E29" i="9"/>
  <c r="D29" i="9"/>
  <c r="B29" i="9"/>
  <c r="G31" i="12"/>
  <c r="F30" i="12"/>
  <c r="C30" i="9" l="1"/>
  <c r="A30" i="9"/>
  <c r="B30" i="9"/>
  <c r="D30" i="9"/>
  <c r="E30" i="9"/>
  <c r="B30" i="12"/>
  <c r="E30" i="12"/>
  <c r="A30" i="12"/>
  <c r="G32" i="12"/>
  <c r="F31" i="12"/>
  <c r="F31" i="9"/>
  <c r="G32" i="9"/>
  <c r="F32" i="9" l="1"/>
  <c r="G33" i="9"/>
  <c r="B31" i="9"/>
  <c r="D31" i="9"/>
  <c r="A31" i="9"/>
  <c r="C31" i="9"/>
  <c r="E31" i="9"/>
  <c r="E31" i="12"/>
  <c r="B31" i="12"/>
  <c r="A31" i="12"/>
  <c r="F32" i="12"/>
  <c r="G33" i="12"/>
  <c r="F33" i="12" l="1"/>
  <c r="G34" i="12"/>
  <c r="B32" i="12"/>
  <c r="E32" i="12"/>
  <c r="A32" i="12"/>
  <c r="F33" i="9"/>
  <c r="G34" i="9"/>
  <c r="D32" i="9"/>
  <c r="C32" i="9"/>
  <c r="E32" i="9"/>
  <c r="A32" i="9"/>
  <c r="B32" i="9"/>
  <c r="F34" i="9" l="1"/>
  <c r="G35" i="9"/>
  <c r="B33" i="9"/>
  <c r="A33" i="9"/>
  <c r="D33" i="9"/>
  <c r="E33" i="9"/>
  <c r="C33" i="9"/>
  <c r="F34" i="12"/>
  <c r="G35" i="12"/>
  <c r="B33" i="12"/>
  <c r="E33" i="12"/>
  <c r="A33" i="12"/>
  <c r="B34" i="12" l="1"/>
  <c r="E34" i="12"/>
  <c r="A34" i="12"/>
  <c r="G36" i="12"/>
  <c r="F35" i="12"/>
  <c r="D34" i="9"/>
  <c r="C34" i="9"/>
  <c r="A34" i="9"/>
  <c r="B34" i="9"/>
  <c r="E34" i="9"/>
  <c r="F35" i="9"/>
  <c r="G36" i="9"/>
  <c r="A35" i="12" l="1"/>
  <c r="E35" i="12"/>
  <c r="B35" i="12"/>
  <c r="G37" i="9"/>
  <c r="F36" i="9"/>
  <c r="F36" i="12"/>
  <c r="G37" i="12"/>
  <c r="C35" i="9"/>
  <c r="E35" i="9"/>
  <c r="B35" i="9"/>
  <c r="D35" i="9"/>
  <c r="A35" i="9"/>
  <c r="G38" i="12" l="1"/>
  <c r="F37" i="12"/>
  <c r="E36" i="12"/>
  <c r="B36" i="12"/>
  <c r="A36" i="12"/>
  <c r="B36" i="9"/>
  <c r="D36" i="9"/>
  <c r="C36" i="9"/>
  <c r="A36" i="9"/>
  <c r="E36" i="9"/>
  <c r="F37" i="9"/>
  <c r="G38" i="9"/>
  <c r="G39" i="9" l="1"/>
  <c r="F38" i="9"/>
  <c r="E37" i="12"/>
  <c r="B37" i="12"/>
  <c r="A37" i="12"/>
  <c r="C37" i="9"/>
  <c r="A37" i="9"/>
  <c r="E37" i="9"/>
  <c r="B37" i="9"/>
  <c r="D37" i="9"/>
  <c r="G39" i="12"/>
  <c r="F38" i="12"/>
  <c r="A38" i="9" l="1"/>
  <c r="D38" i="9"/>
  <c r="C38" i="9"/>
  <c r="B38" i="9"/>
  <c r="E38" i="9"/>
  <c r="E38" i="12"/>
  <c r="B38" i="12"/>
  <c r="A38" i="12"/>
  <c r="F39" i="12"/>
  <c r="G40" i="12"/>
  <c r="G40" i="9"/>
  <c r="F39" i="9"/>
  <c r="D39" i="9" l="1"/>
  <c r="B39" i="9"/>
  <c r="A39" i="9"/>
  <c r="C39" i="9"/>
  <c r="E39" i="9"/>
  <c r="F40" i="9"/>
  <c r="G41" i="9"/>
  <c r="F40" i="12"/>
  <c r="G41" i="12"/>
  <c r="A39" i="12"/>
  <c r="E39" i="12"/>
  <c r="B39" i="12"/>
  <c r="E40" i="12" l="1"/>
  <c r="B40" i="12"/>
  <c r="A40" i="12"/>
  <c r="G42" i="9"/>
  <c r="F41" i="9"/>
  <c r="F41" i="12"/>
  <c r="G42" i="12"/>
  <c r="C40" i="9"/>
  <c r="A40" i="9"/>
  <c r="D40" i="9"/>
  <c r="B40" i="9"/>
  <c r="E40" i="9"/>
  <c r="B41" i="12" l="1"/>
  <c r="A41" i="12"/>
  <c r="E41" i="12"/>
  <c r="F42" i="12"/>
  <c r="G43" i="12"/>
  <c r="B41" i="9"/>
  <c r="E41" i="9"/>
  <c r="C41" i="9"/>
  <c r="A41" i="9"/>
  <c r="D41" i="9"/>
  <c r="F42" i="9"/>
  <c r="G43" i="9"/>
  <c r="G44" i="12" l="1"/>
  <c r="F43" i="12"/>
  <c r="G44" i="9"/>
  <c r="F43" i="9"/>
  <c r="E42" i="12"/>
  <c r="B42" i="12"/>
  <c r="A42" i="12"/>
  <c r="D42" i="9"/>
  <c r="B42" i="9"/>
  <c r="E42" i="9"/>
  <c r="A42" i="9"/>
  <c r="C42" i="9"/>
  <c r="C43" i="9" l="1"/>
  <c r="D43" i="9"/>
  <c r="A43" i="9"/>
  <c r="E43" i="9"/>
  <c r="B43" i="9"/>
  <c r="G45" i="9"/>
  <c r="F44" i="9"/>
  <c r="B43" i="12"/>
  <c r="E43" i="12"/>
  <c r="A43" i="12"/>
  <c r="F44" i="12"/>
  <c r="G45" i="12"/>
  <c r="C44" i="9" l="1"/>
  <c r="B44" i="9"/>
  <c r="E44" i="9"/>
  <c r="D44" i="9"/>
  <c r="A44" i="9"/>
  <c r="F45" i="9"/>
  <c r="G46" i="9"/>
  <c r="G46" i="12"/>
  <c r="F45" i="12"/>
  <c r="E44" i="12"/>
  <c r="B44" i="12"/>
  <c r="A44" i="12"/>
  <c r="A45" i="12" l="1"/>
  <c r="B45" i="12"/>
  <c r="E45" i="12"/>
  <c r="G47" i="12"/>
  <c r="F46" i="12"/>
  <c r="G47" i="9"/>
  <c r="F46" i="9"/>
  <c r="B45" i="9"/>
  <c r="E45" i="9"/>
  <c r="A45" i="9"/>
  <c r="C45" i="9"/>
  <c r="D45" i="9"/>
  <c r="C46" i="9" l="1"/>
  <c r="B46" i="9"/>
  <c r="E46" i="9"/>
  <c r="A46" i="9"/>
  <c r="D46" i="9"/>
  <c r="G48" i="9"/>
  <c r="F47" i="9"/>
  <c r="A46" i="12"/>
  <c r="B46" i="12"/>
  <c r="E46" i="12"/>
  <c r="F47" i="12"/>
  <c r="G48" i="12"/>
  <c r="D47" i="9" l="1"/>
  <c r="C47" i="9"/>
  <c r="B47" i="9"/>
  <c r="A47" i="9"/>
  <c r="E47" i="9"/>
  <c r="B47" i="12"/>
  <c r="E47" i="12"/>
  <c r="A47" i="12"/>
  <c r="G49" i="9"/>
  <c r="F48" i="9"/>
  <c r="G49" i="12"/>
  <c r="F48" i="12"/>
  <c r="A48" i="12" l="1"/>
  <c r="B48" i="12"/>
  <c r="E48" i="12"/>
  <c r="G50" i="12"/>
  <c r="F49" i="12"/>
  <c r="E48" i="9"/>
  <c r="A48" i="9"/>
  <c r="C48" i="9"/>
  <c r="D48" i="9"/>
  <c r="B48" i="9"/>
  <c r="F49" i="9"/>
  <c r="G50" i="9"/>
  <c r="A49" i="12" l="1"/>
  <c r="B49" i="12"/>
  <c r="E49" i="12"/>
  <c r="F50" i="9"/>
  <c r="G51" i="9"/>
  <c r="G51" i="12"/>
  <c r="F50" i="12"/>
  <c r="A49" i="9"/>
  <c r="E49" i="9"/>
  <c r="B49" i="9"/>
  <c r="C49" i="9"/>
  <c r="D49" i="9"/>
  <c r="E50" i="12" l="1"/>
  <c r="A50" i="12"/>
  <c r="B50" i="12"/>
  <c r="F51" i="12"/>
  <c r="G52" i="12"/>
  <c r="G52" i="9"/>
  <c r="F51" i="9"/>
  <c r="E50" i="9"/>
  <c r="A50" i="9"/>
  <c r="D50" i="9"/>
  <c r="C50" i="9"/>
  <c r="B50" i="9"/>
  <c r="B51" i="9" l="1"/>
  <c r="E51" i="9"/>
  <c r="A51" i="9"/>
  <c r="D51" i="9"/>
  <c r="C51" i="9"/>
  <c r="F52" i="9"/>
  <c r="G53" i="9"/>
  <c r="G53" i="12"/>
  <c r="F52" i="12"/>
  <c r="E51" i="12"/>
  <c r="A51" i="12"/>
  <c r="B51" i="12"/>
  <c r="B52" i="12" l="1"/>
  <c r="A52" i="12"/>
  <c r="E52" i="12"/>
  <c r="F53" i="12"/>
  <c r="G54" i="12"/>
  <c r="G54" i="9"/>
  <c r="F53" i="9"/>
  <c r="E52" i="9"/>
  <c r="C52" i="9"/>
  <c r="A52" i="9"/>
  <c r="B52" i="9"/>
  <c r="D52" i="9"/>
  <c r="F54" i="9" l="1"/>
  <c r="G55" i="9"/>
  <c r="E53" i="9"/>
  <c r="C53" i="9"/>
  <c r="D53" i="9"/>
  <c r="B53" i="9"/>
  <c r="A53" i="9"/>
  <c r="F54" i="12"/>
  <c r="G55" i="12"/>
  <c r="E53" i="12"/>
  <c r="A53" i="12"/>
  <c r="B53" i="12"/>
  <c r="E54" i="12" l="1"/>
  <c r="B54" i="12"/>
  <c r="A54" i="12"/>
  <c r="G56" i="9"/>
  <c r="F55" i="9"/>
  <c r="G56" i="12"/>
  <c r="F55" i="12"/>
  <c r="D54" i="9"/>
  <c r="B54" i="9"/>
  <c r="E54" i="9"/>
  <c r="C54" i="9"/>
  <c r="A54" i="9"/>
  <c r="E55" i="12" l="1"/>
  <c r="A55" i="12"/>
  <c r="B55" i="12"/>
  <c r="G57" i="12"/>
  <c r="F56" i="12"/>
  <c r="B55" i="9"/>
  <c r="E55" i="9"/>
  <c r="C55" i="9"/>
  <c r="D55" i="9"/>
  <c r="A55" i="9"/>
  <c r="G57" i="9"/>
  <c r="F56" i="9"/>
  <c r="E56" i="12" l="1"/>
  <c r="B56" i="12"/>
  <c r="A56" i="12"/>
  <c r="D56" i="9"/>
  <c r="A56" i="9"/>
  <c r="C56" i="9"/>
  <c r="E56" i="9"/>
  <c r="B56" i="9"/>
  <c r="G58" i="12"/>
  <c r="F57" i="12"/>
  <c r="G58" i="9"/>
  <c r="F57" i="9"/>
  <c r="E57" i="9" l="1"/>
  <c r="A57" i="9"/>
  <c r="B57" i="9"/>
  <c r="C57" i="9"/>
  <c r="D57" i="9"/>
  <c r="B57" i="12"/>
  <c r="A57" i="12"/>
  <c r="E57" i="12"/>
  <c r="F58" i="9"/>
  <c r="G59" i="9"/>
  <c r="G59" i="12"/>
  <c r="F58" i="12"/>
  <c r="G60" i="12" l="1"/>
  <c r="F59" i="12"/>
  <c r="E58" i="12"/>
  <c r="B58" i="12"/>
  <c r="A58" i="12"/>
  <c r="G60" i="9"/>
  <c r="F59" i="9"/>
  <c r="D58" i="9"/>
  <c r="A58" i="9"/>
  <c r="B58" i="9"/>
  <c r="C58" i="9"/>
  <c r="E58" i="9"/>
  <c r="C59" i="9" l="1"/>
  <c r="A59" i="9"/>
  <c r="E59" i="9"/>
  <c r="D59" i="9"/>
  <c r="B59" i="9"/>
  <c r="G61" i="9"/>
  <c r="F60" i="9"/>
  <c r="A59" i="12"/>
  <c r="B59" i="12"/>
  <c r="E59" i="12"/>
  <c r="F60" i="12"/>
  <c r="G61" i="12"/>
  <c r="A60" i="9" l="1"/>
  <c r="D60" i="9"/>
  <c r="C60" i="9"/>
  <c r="B60" i="9"/>
  <c r="E60" i="9"/>
  <c r="G62" i="9"/>
  <c r="F61" i="9"/>
  <c r="G62" i="12"/>
  <c r="F61" i="12"/>
  <c r="B60" i="12"/>
  <c r="A60" i="12"/>
  <c r="E60" i="12"/>
  <c r="D61" i="9" l="1"/>
  <c r="A61" i="9"/>
  <c r="B61" i="9"/>
  <c r="E61" i="9"/>
  <c r="C61" i="9"/>
  <c r="A61" i="12"/>
  <c r="E61" i="12"/>
  <c r="B61" i="12"/>
  <c r="F62" i="12"/>
  <c r="G63" i="12"/>
  <c r="G63" i="9"/>
  <c r="F62" i="9"/>
  <c r="B62" i="9" l="1"/>
  <c r="A62" i="9"/>
  <c r="E62" i="9"/>
  <c r="C62" i="9"/>
  <c r="D62" i="9"/>
  <c r="G64" i="9"/>
  <c r="F63" i="9"/>
  <c r="F63" i="12"/>
  <c r="G64" i="12"/>
  <c r="B62" i="12"/>
  <c r="E62" i="12"/>
  <c r="A62" i="12"/>
  <c r="G65" i="12" l="1"/>
  <c r="F64" i="12"/>
  <c r="B63" i="12"/>
  <c r="A63" i="12"/>
  <c r="E63" i="12"/>
  <c r="D63" i="9"/>
  <c r="A63" i="9"/>
  <c r="C63" i="9"/>
  <c r="B63" i="9"/>
  <c r="E63" i="9"/>
  <c r="G65" i="9"/>
  <c r="F64" i="9"/>
  <c r="B64" i="12" l="1"/>
  <c r="E64" i="12"/>
  <c r="A64" i="12"/>
  <c r="D64" i="9"/>
  <c r="C64" i="9"/>
  <c r="B64" i="9"/>
  <c r="E64" i="9"/>
  <c r="A64" i="9"/>
  <c r="G66" i="9"/>
  <c r="F65" i="9"/>
  <c r="G66" i="12"/>
  <c r="F65" i="12"/>
  <c r="G67" i="12" l="1"/>
  <c r="F66" i="12"/>
  <c r="E65" i="12"/>
  <c r="A65" i="12"/>
  <c r="B65" i="12"/>
  <c r="C65" i="9"/>
  <c r="E65" i="9"/>
  <c r="D65" i="9"/>
  <c r="A65" i="9"/>
  <c r="B65" i="9"/>
  <c r="F66" i="9"/>
  <c r="G67" i="9"/>
  <c r="C66" i="9" l="1"/>
  <c r="B66" i="9"/>
  <c r="D66" i="9"/>
  <c r="E66" i="9"/>
  <c r="A66" i="9"/>
  <c r="B66" i="12"/>
  <c r="E66" i="12"/>
  <c r="A66" i="12"/>
  <c r="G68" i="9"/>
  <c r="F67" i="9"/>
  <c r="G68" i="12"/>
  <c r="F67" i="12"/>
  <c r="E67" i="12" l="1"/>
  <c r="A67" i="12"/>
  <c r="B67" i="12"/>
  <c r="F68" i="12"/>
  <c r="G69" i="12"/>
  <c r="E67" i="9"/>
  <c r="C67" i="9"/>
  <c r="A67" i="9"/>
  <c r="D67" i="9"/>
  <c r="B67" i="9"/>
  <c r="F68" i="9"/>
  <c r="G69" i="9"/>
  <c r="G70" i="12" l="1"/>
  <c r="F69" i="12"/>
  <c r="B68" i="9"/>
  <c r="C68" i="9"/>
  <c r="D68" i="9"/>
  <c r="E68" i="9"/>
  <c r="A68" i="9"/>
  <c r="F69" i="9"/>
  <c r="G70" i="9"/>
  <c r="B68" i="12"/>
  <c r="E68" i="12"/>
  <c r="A68" i="12"/>
  <c r="B69" i="9" l="1"/>
  <c r="C69" i="9"/>
  <c r="D69" i="9"/>
  <c r="E69" i="9"/>
  <c r="A69" i="9"/>
  <c r="B69" i="12"/>
  <c r="A69" i="12"/>
  <c r="E69" i="12"/>
  <c r="F70" i="9"/>
  <c r="G71" i="9"/>
  <c r="F70" i="12"/>
  <c r="G71" i="12"/>
  <c r="A70" i="12" l="1"/>
  <c r="E70" i="12"/>
  <c r="B70" i="12"/>
  <c r="G72" i="12"/>
  <c r="F71" i="12"/>
  <c r="G72" i="9"/>
  <c r="F71" i="9"/>
  <c r="B70" i="9"/>
  <c r="C70" i="9"/>
  <c r="E70" i="9"/>
  <c r="D70" i="9"/>
  <c r="A70" i="9"/>
  <c r="B71" i="9" l="1"/>
  <c r="E71" i="9"/>
  <c r="C71" i="9"/>
  <c r="D71" i="9"/>
  <c r="A71" i="9"/>
  <c r="G73" i="9"/>
  <c r="F72" i="9"/>
  <c r="A71" i="12"/>
  <c r="E71" i="12"/>
  <c r="B71" i="12"/>
  <c r="G73" i="12"/>
  <c r="F72" i="12"/>
  <c r="G74" i="12" l="1"/>
  <c r="F73" i="12"/>
  <c r="B72" i="9"/>
  <c r="D72" i="9"/>
  <c r="C72" i="9"/>
  <c r="A72" i="9"/>
  <c r="E72" i="9"/>
  <c r="G74" i="9"/>
  <c r="F73" i="9"/>
  <c r="E72" i="12"/>
  <c r="A72" i="12"/>
  <c r="B72" i="12"/>
  <c r="F74" i="9" l="1"/>
  <c r="G75" i="9"/>
  <c r="E73" i="12"/>
  <c r="A73" i="12"/>
  <c r="B73" i="12"/>
  <c r="B73" i="9"/>
  <c r="A73" i="9"/>
  <c r="C73" i="9"/>
  <c r="D73" i="9"/>
  <c r="E73" i="9"/>
  <c r="G75" i="12"/>
  <c r="F74" i="12"/>
  <c r="G76" i="12" l="1"/>
  <c r="F75" i="12"/>
  <c r="F75" i="9"/>
  <c r="G76" i="9"/>
  <c r="A74" i="12"/>
  <c r="E74" i="12"/>
  <c r="B74" i="12"/>
  <c r="C74" i="9"/>
  <c r="D74" i="9"/>
  <c r="B74" i="9"/>
  <c r="E74" i="9"/>
  <c r="A74" i="9"/>
  <c r="F76" i="9" l="1"/>
  <c r="G77" i="9"/>
  <c r="D75" i="9"/>
  <c r="B75" i="9"/>
  <c r="E75" i="9"/>
  <c r="C75" i="9"/>
  <c r="A75" i="9"/>
  <c r="E75" i="12"/>
  <c r="B75" i="12"/>
  <c r="A75" i="12"/>
  <c r="F76" i="12"/>
  <c r="G77" i="12"/>
  <c r="G78" i="12" l="1"/>
  <c r="F77" i="12"/>
  <c r="E76" i="12"/>
  <c r="B76" i="12"/>
  <c r="A76" i="12"/>
  <c r="F77" i="9"/>
  <c r="G78" i="9"/>
  <c r="E76" i="9"/>
  <c r="B76" i="9"/>
  <c r="D76" i="9"/>
  <c r="C76" i="9"/>
  <c r="A76" i="9"/>
  <c r="G79" i="9" l="1"/>
  <c r="F78" i="9"/>
  <c r="E77" i="9"/>
  <c r="B77" i="9"/>
  <c r="D77" i="9"/>
  <c r="A77" i="9"/>
  <c r="C77" i="9"/>
  <c r="E77" i="12"/>
  <c r="B77" i="12"/>
  <c r="A77" i="12"/>
  <c r="F78" i="12"/>
  <c r="G79" i="12"/>
  <c r="G80" i="12" l="1"/>
  <c r="F79" i="12"/>
  <c r="B78" i="12"/>
  <c r="E78" i="12"/>
  <c r="A78" i="12"/>
  <c r="E78" i="9"/>
  <c r="A78" i="9"/>
  <c r="C78" i="9"/>
  <c r="B78" i="9"/>
  <c r="D78" i="9"/>
  <c r="F79" i="9"/>
  <c r="G80" i="9"/>
  <c r="B79" i="12" l="1"/>
  <c r="E79" i="12"/>
  <c r="A79" i="12"/>
  <c r="F80" i="9"/>
  <c r="G81" i="9"/>
  <c r="C79" i="9"/>
  <c r="A79" i="9"/>
  <c r="D79" i="9"/>
  <c r="B79" i="9"/>
  <c r="E79" i="9"/>
  <c r="G81" i="12"/>
  <c r="F80" i="12"/>
  <c r="G82" i="9" l="1"/>
  <c r="F81" i="9"/>
  <c r="A80" i="12"/>
  <c r="E80" i="12"/>
  <c r="B80" i="12"/>
  <c r="D80" i="9"/>
  <c r="B80" i="9"/>
  <c r="E80" i="9"/>
  <c r="C80" i="9"/>
  <c r="A80" i="9"/>
  <c r="G82" i="12"/>
  <c r="F81" i="12"/>
  <c r="G83" i="12" l="1"/>
  <c r="F82" i="12"/>
  <c r="B81" i="12"/>
  <c r="E81" i="12"/>
  <c r="A81" i="12"/>
  <c r="B81" i="9"/>
  <c r="C81" i="9"/>
  <c r="D81" i="9"/>
  <c r="E81" i="9"/>
  <c r="A81" i="9"/>
  <c r="G83" i="9"/>
  <c r="F82" i="9"/>
  <c r="E82" i="12" l="1"/>
  <c r="B82" i="12"/>
  <c r="A82" i="12"/>
  <c r="E82" i="9"/>
  <c r="A82" i="9"/>
  <c r="B82" i="9"/>
  <c r="D82" i="9"/>
  <c r="C82" i="9"/>
  <c r="F83" i="9"/>
  <c r="G84" i="9"/>
  <c r="G84" i="12"/>
  <c r="F83" i="12"/>
  <c r="A83" i="12" l="1"/>
  <c r="E83" i="12"/>
  <c r="B83" i="12"/>
  <c r="F84" i="12"/>
  <c r="G85" i="12"/>
  <c r="F84" i="9"/>
  <c r="G85" i="9"/>
  <c r="A83" i="9"/>
  <c r="E83" i="9"/>
  <c r="C83" i="9"/>
  <c r="D83" i="9"/>
  <c r="B83" i="9"/>
  <c r="G86" i="9" l="1"/>
  <c r="F85" i="9"/>
  <c r="C84" i="9"/>
  <c r="A84" i="9"/>
  <c r="B84" i="9"/>
  <c r="E84" i="9"/>
  <c r="D84" i="9"/>
  <c r="F85" i="12"/>
  <c r="G86" i="12"/>
  <c r="E84" i="12"/>
  <c r="A84" i="12"/>
  <c r="B84" i="12"/>
  <c r="B85" i="12" l="1"/>
  <c r="E85" i="12"/>
  <c r="A85" i="12"/>
  <c r="B85" i="9"/>
  <c r="A85" i="9"/>
  <c r="D85" i="9"/>
  <c r="E85" i="9"/>
  <c r="C85" i="9"/>
  <c r="F86" i="12"/>
  <c r="G87" i="12"/>
  <c r="F86" i="9"/>
  <c r="G87" i="9"/>
  <c r="E86" i="9" l="1"/>
  <c r="D86" i="9"/>
  <c r="B86" i="9"/>
  <c r="A86" i="9"/>
  <c r="C86" i="9"/>
  <c r="G88" i="9"/>
  <c r="F87" i="9"/>
  <c r="G88" i="12"/>
  <c r="F87" i="12"/>
  <c r="E86" i="12"/>
  <c r="B86" i="12"/>
  <c r="A86" i="12"/>
  <c r="E87" i="12" l="1"/>
  <c r="B87" i="12"/>
  <c r="A87" i="12"/>
  <c r="G89" i="12"/>
  <c r="F88" i="12"/>
  <c r="A87" i="9"/>
  <c r="E87" i="9"/>
  <c r="B87" i="9"/>
  <c r="C87" i="9"/>
  <c r="D87" i="9"/>
  <c r="G89" i="9"/>
  <c r="F88" i="9"/>
  <c r="A88" i="12" l="1"/>
  <c r="E88" i="12"/>
  <c r="B88" i="12"/>
  <c r="B88" i="9"/>
  <c r="E88" i="9"/>
  <c r="D88" i="9"/>
  <c r="A88" i="9"/>
  <c r="C88" i="9"/>
  <c r="G90" i="12"/>
  <c r="F89" i="12"/>
  <c r="F89" i="9"/>
  <c r="G90" i="9"/>
  <c r="F90" i="9" l="1"/>
  <c r="G91" i="9"/>
  <c r="B89" i="9"/>
  <c r="D89" i="9"/>
  <c r="E89" i="9"/>
  <c r="C89" i="9"/>
  <c r="A89" i="9"/>
  <c r="A89" i="12"/>
  <c r="E89" i="12"/>
  <c r="B89" i="12"/>
  <c r="G91" i="12"/>
  <c r="F90" i="12"/>
  <c r="B90" i="12" l="1"/>
  <c r="A90" i="12"/>
  <c r="E90" i="12"/>
  <c r="G92" i="9"/>
  <c r="F91" i="9"/>
  <c r="G92" i="12"/>
  <c r="F91" i="12"/>
  <c r="D90" i="9"/>
  <c r="B90" i="9"/>
  <c r="C90" i="9"/>
  <c r="E90" i="9"/>
  <c r="A90" i="9"/>
  <c r="B91" i="12" l="1"/>
  <c r="E91" i="12"/>
  <c r="A91" i="12"/>
  <c r="G93" i="12"/>
  <c r="F92" i="12"/>
  <c r="E91" i="9"/>
  <c r="B91" i="9"/>
  <c r="A91" i="9"/>
  <c r="D91" i="9"/>
  <c r="C91" i="9"/>
  <c r="F92" i="9"/>
  <c r="G93" i="9"/>
  <c r="B92" i="12" l="1"/>
  <c r="A92" i="12"/>
  <c r="E92" i="12"/>
  <c r="F93" i="9"/>
  <c r="G94" i="9"/>
  <c r="G94" i="12"/>
  <c r="F93" i="12"/>
  <c r="C92" i="9"/>
  <c r="A92" i="9"/>
  <c r="B92" i="9"/>
  <c r="E92" i="9"/>
  <c r="D92" i="9"/>
  <c r="A93" i="12" l="1"/>
  <c r="E93" i="12"/>
  <c r="B93" i="12"/>
  <c r="F94" i="12"/>
  <c r="G95" i="12"/>
  <c r="G95" i="9"/>
  <c r="F94" i="9"/>
  <c r="C93" i="9"/>
  <c r="B93" i="9"/>
  <c r="A93" i="9"/>
  <c r="D93" i="9"/>
  <c r="E93" i="9"/>
  <c r="G96" i="9" l="1"/>
  <c r="F95" i="9"/>
  <c r="C94" i="9"/>
  <c r="A94" i="9"/>
  <c r="D94" i="9"/>
  <c r="B94" i="9"/>
  <c r="E94" i="9"/>
  <c r="G96" i="12"/>
  <c r="F95" i="12"/>
  <c r="A94" i="12"/>
  <c r="E94" i="12"/>
  <c r="B94" i="12"/>
  <c r="G97" i="12" l="1"/>
  <c r="F96" i="12"/>
  <c r="B95" i="9"/>
  <c r="E95" i="9"/>
  <c r="C95" i="9"/>
  <c r="D95" i="9"/>
  <c r="A95" i="9"/>
  <c r="A95" i="12"/>
  <c r="E95" i="12"/>
  <c r="B95" i="12"/>
  <c r="G97" i="9"/>
  <c r="F96" i="9"/>
  <c r="B96" i="12" l="1"/>
  <c r="E96" i="12"/>
  <c r="A96" i="12"/>
  <c r="A96" i="9"/>
  <c r="D96" i="9"/>
  <c r="B96" i="9"/>
  <c r="C96" i="9"/>
  <c r="E96" i="9"/>
  <c r="G98" i="9"/>
  <c r="F97" i="9"/>
  <c r="G98" i="12"/>
  <c r="F97" i="12"/>
  <c r="A97" i="12" l="1"/>
  <c r="B97" i="12"/>
  <c r="E97" i="12"/>
  <c r="F98" i="12"/>
  <c r="G99" i="12"/>
  <c r="A97" i="9"/>
  <c r="C97" i="9"/>
  <c r="E97" i="9"/>
  <c r="B97" i="9"/>
  <c r="D97" i="9"/>
  <c r="G99" i="9"/>
  <c r="F98" i="9"/>
  <c r="G100" i="12" l="1"/>
  <c r="F99" i="12"/>
  <c r="B98" i="9"/>
  <c r="C98" i="9"/>
  <c r="E98" i="9"/>
  <c r="A98" i="9"/>
  <c r="D98" i="9"/>
  <c r="B98" i="12"/>
  <c r="E98" i="12"/>
  <c r="A98" i="12"/>
  <c r="F99" i="9"/>
  <c r="G100" i="9"/>
  <c r="G101" i="9" l="1"/>
  <c r="F100" i="9"/>
  <c r="B99" i="12"/>
  <c r="A99" i="12"/>
  <c r="E99" i="12"/>
  <c r="D99" i="9"/>
  <c r="B99" i="9"/>
  <c r="A99" i="9"/>
  <c r="C99" i="9"/>
  <c r="E99" i="9"/>
  <c r="G101" i="12"/>
  <c r="F100" i="12"/>
  <c r="B100" i="12" l="1"/>
  <c r="A100" i="12"/>
  <c r="E100" i="12"/>
  <c r="F101" i="12"/>
  <c r="G102" i="12"/>
  <c r="A100" i="9"/>
  <c r="D100" i="9"/>
  <c r="E100" i="9"/>
  <c r="C100" i="9"/>
  <c r="B100" i="9"/>
  <c r="G102" i="9"/>
  <c r="F101" i="9"/>
  <c r="G103" i="9" l="1"/>
  <c r="F102" i="9"/>
  <c r="F102" i="12"/>
  <c r="G103" i="12"/>
  <c r="B101" i="9"/>
  <c r="C101" i="9"/>
  <c r="E101" i="9"/>
  <c r="A101" i="9"/>
  <c r="D101" i="9"/>
  <c r="A101" i="12"/>
  <c r="B101" i="12"/>
  <c r="E101" i="12"/>
  <c r="G104" i="12" l="1"/>
  <c r="F103" i="12"/>
  <c r="A102" i="12"/>
  <c r="B102" i="12"/>
  <c r="E102" i="12"/>
  <c r="B102" i="9"/>
  <c r="C102" i="9"/>
  <c r="D102" i="9"/>
  <c r="A102" i="9"/>
  <c r="E102" i="9"/>
  <c r="G104" i="9"/>
  <c r="F103" i="9"/>
  <c r="D103" i="9" l="1"/>
  <c r="B103" i="9"/>
  <c r="E103" i="9"/>
  <c r="C103" i="9"/>
  <c r="A103" i="9"/>
  <c r="G105" i="9"/>
  <c r="F104" i="9"/>
  <c r="E103" i="12"/>
  <c r="A103" i="12"/>
  <c r="B103" i="12"/>
  <c r="F104" i="12"/>
  <c r="G105" i="12"/>
  <c r="B104" i="9" l="1"/>
  <c r="E104" i="9"/>
  <c r="C104" i="9"/>
  <c r="D104" i="9"/>
  <c r="A104" i="9"/>
  <c r="G106" i="9"/>
  <c r="F105" i="9"/>
  <c r="G106" i="12"/>
  <c r="F105" i="12"/>
  <c r="A104" i="12"/>
  <c r="E104" i="12"/>
  <c r="B104" i="12"/>
  <c r="B105" i="12" l="1"/>
  <c r="A105" i="12"/>
  <c r="E105" i="12"/>
  <c r="C105" i="9"/>
  <c r="B105" i="9"/>
  <c r="E105" i="9"/>
  <c r="A105" i="9"/>
  <c r="D105" i="9"/>
  <c r="F106" i="12"/>
  <c r="G107" i="12"/>
  <c r="F106" i="9"/>
  <c r="G107" i="9"/>
  <c r="G108" i="12" l="1"/>
  <c r="F107" i="12"/>
  <c r="G108" i="9"/>
  <c r="F107" i="9"/>
  <c r="A106" i="9"/>
  <c r="B106" i="9"/>
  <c r="D106" i="9"/>
  <c r="C106" i="9"/>
  <c r="E106" i="9"/>
  <c r="A106" i="12"/>
  <c r="B106" i="12"/>
  <c r="E106" i="12"/>
  <c r="D107" i="9" l="1"/>
  <c r="B107" i="9"/>
  <c r="E107" i="9"/>
  <c r="A107" i="9"/>
  <c r="C107" i="9"/>
  <c r="F108" i="9"/>
  <c r="G109" i="9"/>
  <c r="A107" i="12"/>
  <c r="E107" i="12"/>
  <c r="B107" i="12"/>
  <c r="F108" i="12"/>
  <c r="G109" i="12"/>
  <c r="G110" i="9" l="1"/>
  <c r="F109" i="9"/>
  <c r="E108" i="9"/>
  <c r="C108" i="9"/>
  <c r="A108" i="9"/>
  <c r="B108" i="9"/>
  <c r="D108" i="9"/>
  <c r="G110" i="12"/>
  <c r="F109" i="12"/>
  <c r="E108" i="12"/>
  <c r="A108" i="12"/>
  <c r="B108" i="12"/>
  <c r="F110" i="12" l="1"/>
  <c r="G111" i="12"/>
  <c r="C109" i="9"/>
  <c r="B109" i="9"/>
  <c r="D109" i="9"/>
  <c r="A109" i="9"/>
  <c r="E109" i="9"/>
  <c r="E109" i="12"/>
  <c r="B109" i="12"/>
  <c r="A109" i="12"/>
  <c r="F110" i="9"/>
  <c r="G111" i="9"/>
  <c r="B110" i="9" l="1"/>
  <c r="A110" i="9"/>
  <c r="C110" i="9"/>
  <c r="D110" i="9"/>
  <c r="E110" i="9"/>
  <c r="G112" i="12"/>
  <c r="F111" i="12"/>
  <c r="F111" i="9"/>
  <c r="G112" i="9"/>
  <c r="B110" i="12"/>
  <c r="E110" i="12"/>
  <c r="A110" i="12"/>
  <c r="F112" i="9" l="1"/>
  <c r="G113" i="9"/>
  <c r="E111" i="12"/>
  <c r="B111" i="12"/>
  <c r="A111" i="12"/>
  <c r="D111" i="9"/>
  <c r="C111" i="9"/>
  <c r="B111" i="9"/>
  <c r="E111" i="9"/>
  <c r="A111" i="9"/>
  <c r="F112" i="12"/>
  <c r="G113" i="12"/>
  <c r="G114" i="12" l="1"/>
  <c r="F113" i="12"/>
  <c r="F113" i="9"/>
  <c r="G114" i="9"/>
  <c r="A112" i="12"/>
  <c r="B112" i="12"/>
  <c r="E112" i="12"/>
  <c r="A112" i="9"/>
  <c r="D112" i="9"/>
  <c r="B112" i="9"/>
  <c r="E112" i="9"/>
  <c r="C112" i="9"/>
  <c r="F114" i="9" l="1"/>
  <c r="G115" i="9"/>
  <c r="D113" i="9"/>
  <c r="E113" i="9"/>
  <c r="B113" i="9"/>
  <c r="C113" i="9"/>
  <c r="A113" i="9"/>
  <c r="E113" i="12"/>
  <c r="B113" i="12"/>
  <c r="A113" i="12"/>
  <c r="G115" i="12"/>
  <c r="F114" i="12"/>
  <c r="E114" i="12" l="1"/>
  <c r="A114" i="12"/>
  <c r="B114" i="12"/>
  <c r="G116" i="12"/>
  <c r="F115" i="12"/>
  <c r="G116" i="9"/>
  <c r="F115" i="9"/>
  <c r="C114" i="9"/>
  <c r="E114" i="9"/>
  <c r="A114" i="9"/>
  <c r="D114" i="9"/>
  <c r="B114" i="9"/>
  <c r="B115" i="9" l="1"/>
  <c r="A115" i="9"/>
  <c r="D115" i="9"/>
  <c r="C115" i="9"/>
  <c r="E115" i="9"/>
  <c r="G117" i="9"/>
  <c r="F116" i="9"/>
  <c r="B115" i="12"/>
  <c r="A115" i="12"/>
  <c r="E115" i="12"/>
  <c r="G117" i="12"/>
  <c r="F116" i="12"/>
  <c r="E116" i="9" l="1"/>
  <c r="B116" i="9"/>
  <c r="C116" i="9"/>
  <c r="D116" i="9"/>
  <c r="A116" i="9"/>
  <c r="F117" i="9"/>
  <c r="G118" i="9"/>
  <c r="G118" i="12"/>
  <c r="F117" i="12"/>
  <c r="A116" i="12"/>
  <c r="E116" i="12"/>
  <c r="B116" i="12"/>
  <c r="B117" i="12" l="1"/>
  <c r="E117" i="12"/>
  <c r="A117" i="12"/>
  <c r="G119" i="12"/>
  <c r="F118" i="12"/>
  <c r="G119" i="9"/>
  <c r="F118" i="9"/>
  <c r="E117" i="9"/>
  <c r="D117" i="9"/>
  <c r="B117" i="9"/>
  <c r="C117" i="9"/>
  <c r="A117" i="9"/>
  <c r="C118" i="9" l="1"/>
  <c r="D118" i="9"/>
  <c r="E118" i="9"/>
  <c r="B118" i="9"/>
  <c r="A118" i="9"/>
  <c r="F119" i="9"/>
  <c r="G120" i="9"/>
  <c r="A118" i="12"/>
  <c r="E118" i="12"/>
  <c r="B118" i="12"/>
  <c r="F119" i="12"/>
  <c r="G120" i="12"/>
  <c r="F120" i="9" l="1"/>
  <c r="G121" i="9"/>
  <c r="E119" i="9"/>
  <c r="B119" i="9"/>
  <c r="A119" i="9"/>
  <c r="D119" i="9"/>
  <c r="C119" i="9"/>
  <c r="G121" i="12"/>
  <c r="F120" i="12"/>
  <c r="E119" i="12"/>
  <c r="A119" i="12"/>
  <c r="B119" i="12"/>
  <c r="G122" i="12" l="1"/>
  <c r="F121" i="12"/>
  <c r="F121" i="9"/>
  <c r="G122" i="9"/>
  <c r="B120" i="12"/>
  <c r="E120" i="12"/>
  <c r="A120" i="12"/>
  <c r="E120" i="9"/>
  <c r="B120" i="9"/>
  <c r="D120" i="9"/>
  <c r="C120" i="9"/>
  <c r="A120" i="9"/>
  <c r="F122" i="9" l="1"/>
  <c r="G123" i="9"/>
  <c r="C121" i="9"/>
  <c r="D121" i="9"/>
  <c r="B121" i="9"/>
  <c r="A121" i="9"/>
  <c r="E121" i="9"/>
  <c r="B121" i="12"/>
  <c r="A121" i="12"/>
  <c r="E121" i="12"/>
  <c r="G123" i="12"/>
  <c r="F122" i="12"/>
  <c r="B122" i="12" l="1"/>
  <c r="E122" i="12"/>
  <c r="A122" i="12"/>
  <c r="F123" i="12"/>
  <c r="G124" i="12"/>
  <c r="G124" i="9"/>
  <c r="F123" i="9"/>
  <c r="C122" i="9"/>
  <c r="B122" i="9"/>
  <c r="A122" i="9"/>
  <c r="E122" i="9"/>
  <c r="D122" i="9"/>
  <c r="A123" i="9" l="1"/>
  <c r="C123" i="9"/>
  <c r="D123" i="9"/>
  <c r="E123" i="9"/>
  <c r="B123" i="9"/>
  <c r="F124" i="9"/>
  <c r="G125" i="9"/>
  <c r="F124" i="12"/>
  <c r="G125" i="12"/>
  <c r="E123" i="12"/>
  <c r="A123" i="12"/>
  <c r="B123" i="12"/>
  <c r="G126" i="12" l="1"/>
  <c r="F125" i="12"/>
  <c r="B124" i="12"/>
  <c r="A124" i="12"/>
  <c r="E124" i="12"/>
  <c r="G126" i="9"/>
  <c r="F125" i="9"/>
  <c r="E124" i="9"/>
  <c r="C124" i="9"/>
  <c r="B124" i="9"/>
  <c r="A124" i="9"/>
  <c r="D124" i="9"/>
  <c r="B125" i="9" l="1"/>
  <c r="C125" i="9"/>
  <c r="D125" i="9"/>
  <c r="E125" i="9"/>
  <c r="A125" i="9"/>
  <c r="F126" i="9"/>
  <c r="G127" i="9"/>
  <c r="A125" i="12"/>
  <c r="E125" i="12"/>
  <c r="B125" i="12"/>
  <c r="G127" i="12"/>
  <c r="F126" i="12"/>
  <c r="A126" i="12" l="1"/>
  <c r="B126" i="12"/>
  <c r="E126" i="12"/>
  <c r="F127" i="9"/>
  <c r="G128" i="9"/>
  <c r="B126" i="9"/>
  <c r="E126" i="9"/>
  <c r="C126" i="9"/>
  <c r="A126" i="9"/>
  <c r="D126" i="9"/>
  <c r="F127" i="12"/>
  <c r="G128" i="12"/>
  <c r="F128" i="9" l="1"/>
  <c r="G129" i="9"/>
  <c r="F128" i="12"/>
  <c r="G129" i="12"/>
  <c r="C127" i="9"/>
  <c r="B127" i="9"/>
  <c r="A127" i="9"/>
  <c r="E127" i="9"/>
  <c r="D127" i="9"/>
  <c r="B127" i="12"/>
  <c r="A127" i="12"/>
  <c r="E127" i="12"/>
  <c r="G130" i="12" l="1"/>
  <c r="F129" i="12"/>
  <c r="B128" i="12"/>
  <c r="A128" i="12"/>
  <c r="E128" i="12"/>
  <c r="F129" i="9"/>
  <c r="G130" i="9"/>
  <c r="E128" i="9"/>
  <c r="B128" i="9"/>
  <c r="D128" i="9"/>
  <c r="A128" i="9"/>
  <c r="C128" i="9"/>
  <c r="F130" i="9" l="1"/>
  <c r="G131" i="9"/>
  <c r="B129" i="9"/>
  <c r="A129" i="9"/>
  <c r="E129" i="9"/>
  <c r="C129" i="9"/>
  <c r="D129" i="9"/>
  <c r="B129" i="12"/>
  <c r="E129" i="12"/>
  <c r="A129" i="12"/>
  <c r="G131" i="12"/>
  <c r="F130" i="12"/>
  <c r="E130" i="12" l="1"/>
  <c r="A130" i="12"/>
  <c r="B130" i="12"/>
  <c r="F131" i="12"/>
  <c r="G132" i="12"/>
  <c r="G132" i="9"/>
  <c r="F131" i="9"/>
  <c r="C130" i="9"/>
  <c r="B130" i="9"/>
  <c r="E130" i="9"/>
  <c r="A130" i="9"/>
  <c r="D130" i="9"/>
  <c r="B131" i="9" l="1"/>
  <c r="A131" i="9"/>
  <c r="D131" i="9"/>
  <c r="E131" i="9"/>
  <c r="C131" i="9"/>
  <c r="F132" i="9"/>
  <c r="G133" i="9"/>
  <c r="F132" i="12"/>
  <c r="G133" i="12"/>
  <c r="A131" i="12"/>
  <c r="B131" i="12"/>
  <c r="E131" i="12"/>
  <c r="E132" i="12" l="1"/>
  <c r="A132" i="12"/>
  <c r="B132" i="12"/>
  <c r="G134" i="12"/>
  <c r="F133" i="12"/>
  <c r="F133" i="9"/>
  <c r="G134" i="9"/>
  <c r="B132" i="9"/>
  <c r="C132" i="9"/>
  <c r="D132" i="9"/>
  <c r="E132" i="9"/>
  <c r="A132" i="9"/>
  <c r="F134" i="9" l="1"/>
  <c r="G135" i="9"/>
  <c r="A133" i="9"/>
  <c r="D133" i="9"/>
  <c r="C133" i="9"/>
  <c r="E133" i="9"/>
  <c r="B133" i="9"/>
  <c r="E133" i="12"/>
  <c r="B133" i="12"/>
  <c r="A133" i="12"/>
  <c r="G135" i="12"/>
  <c r="F134" i="12"/>
  <c r="F135" i="12" l="1"/>
  <c r="G136" i="12"/>
  <c r="E134" i="12"/>
  <c r="A134" i="12"/>
  <c r="B134" i="12"/>
  <c r="F135" i="9"/>
  <c r="G136" i="9"/>
  <c r="C134" i="9"/>
  <c r="A134" i="9"/>
  <c r="D134" i="9"/>
  <c r="B134" i="9"/>
  <c r="E134" i="9"/>
  <c r="G137" i="9" l="1"/>
  <c r="F136" i="9"/>
  <c r="A135" i="9"/>
  <c r="C135" i="9"/>
  <c r="D135" i="9"/>
  <c r="E135" i="9"/>
  <c r="B135" i="9"/>
  <c r="F136" i="12"/>
  <c r="G137" i="12"/>
  <c r="A135" i="12"/>
  <c r="E135" i="12"/>
  <c r="B135" i="12"/>
  <c r="E136" i="12" l="1"/>
  <c r="A136" i="12"/>
  <c r="B136" i="12"/>
  <c r="A136" i="9"/>
  <c r="B136" i="9"/>
  <c r="D136" i="9"/>
  <c r="E136" i="9"/>
  <c r="C136" i="9"/>
  <c r="G138" i="12"/>
  <c r="F137" i="12"/>
  <c r="F137" i="9"/>
  <c r="G138" i="9"/>
  <c r="G139" i="9" l="1"/>
  <c r="F138" i="9"/>
  <c r="E137" i="9"/>
  <c r="C137" i="9"/>
  <c r="B137" i="9"/>
  <c r="A137" i="9"/>
  <c r="D137" i="9"/>
  <c r="B137" i="12"/>
  <c r="E137" i="12"/>
  <c r="A137" i="12"/>
  <c r="G139" i="12"/>
  <c r="F138" i="12"/>
  <c r="F139" i="12" l="1"/>
  <c r="G140" i="12"/>
  <c r="D138" i="9"/>
  <c r="E138" i="9"/>
  <c r="C138" i="9"/>
  <c r="A138" i="9"/>
  <c r="B138" i="9"/>
  <c r="B138" i="12"/>
  <c r="E138" i="12"/>
  <c r="A138" i="12"/>
  <c r="F139" i="9"/>
  <c r="G140" i="9"/>
  <c r="F140" i="9" l="1"/>
  <c r="G141" i="9"/>
  <c r="A139" i="9"/>
  <c r="D139" i="9"/>
  <c r="E139" i="9"/>
  <c r="C139" i="9"/>
  <c r="B139" i="9"/>
  <c r="F140" i="12"/>
  <c r="G141" i="12"/>
  <c r="E139" i="12"/>
  <c r="A139" i="12"/>
  <c r="B139" i="12"/>
  <c r="B140" i="12" l="1"/>
  <c r="A140" i="12"/>
  <c r="E140" i="12"/>
  <c r="G142" i="9"/>
  <c r="F141" i="9"/>
  <c r="G142" i="12"/>
  <c r="F141" i="12"/>
  <c r="B140" i="9"/>
  <c r="C140" i="9"/>
  <c r="E140" i="9"/>
  <c r="D140" i="9"/>
  <c r="A140" i="9"/>
  <c r="E141" i="12" l="1"/>
  <c r="A141" i="12"/>
  <c r="B141" i="12"/>
  <c r="G143" i="12"/>
  <c r="F142" i="12"/>
  <c r="D141" i="9"/>
  <c r="C141" i="9"/>
  <c r="E141" i="9"/>
  <c r="A141" i="9"/>
  <c r="B141" i="9"/>
  <c r="G143" i="9"/>
  <c r="F142" i="9"/>
  <c r="E142" i="12" l="1"/>
  <c r="B142" i="12"/>
  <c r="A142" i="12"/>
  <c r="E142" i="9"/>
  <c r="C142" i="9"/>
  <c r="D142" i="9"/>
  <c r="B142" i="9"/>
  <c r="A142" i="9"/>
  <c r="F143" i="12"/>
  <c r="G144" i="12"/>
  <c r="G144" i="9"/>
  <c r="F143" i="9"/>
  <c r="E143" i="9" l="1"/>
  <c r="C143" i="9"/>
  <c r="A143" i="9"/>
  <c r="B143" i="9"/>
  <c r="D143" i="9"/>
  <c r="F144" i="9"/>
  <c r="G145" i="9"/>
  <c r="F144" i="12"/>
  <c r="G145" i="12"/>
  <c r="E143" i="12"/>
  <c r="B143" i="12"/>
  <c r="A143" i="12"/>
  <c r="B144" i="12" l="1"/>
  <c r="E144" i="12"/>
  <c r="A144" i="12"/>
  <c r="G146" i="12"/>
  <c r="F145" i="12"/>
  <c r="G146" i="9"/>
  <c r="F145" i="9"/>
  <c r="E144" i="9"/>
  <c r="A144" i="9"/>
  <c r="C144" i="9"/>
  <c r="B144" i="9"/>
  <c r="D144" i="9"/>
  <c r="E145" i="9" l="1"/>
  <c r="B145" i="9"/>
  <c r="D145" i="9"/>
  <c r="A145" i="9"/>
  <c r="C145" i="9"/>
  <c r="F146" i="9"/>
  <c r="G147" i="9"/>
  <c r="E145" i="12"/>
  <c r="A145" i="12"/>
  <c r="B145" i="12"/>
  <c r="G147" i="12"/>
  <c r="F146" i="12"/>
  <c r="G148" i="9" l="1"/>
  <c r="F147" i="9"/>
  <c r="D146" i="9"/>
  <c r="A146" i="9"/>
  <c r="E146" i="9"/>
  <c r="B146" i="9"/>
  <c r="C146" i="9"/>
  <c r="B146" i="12"/>
  <c r="E146" i="12"/>
  <c r="A146" i="12"/>
  <c r="F147" i="12"/>
  <c r="G148" i="12"/>
  <c r="F148" i="12" l="1"/>
  <c r="G149" i="12"/>
  <c r="D147" i="9"/>
  <c r="E147" i="9"/>
  <c r="B147" i="9"/>
  <c r="A147" i="9"/>
  <c r="C147" i="9"/>
  <c r="A147" i="12"/>
  <c r="E147" i="12"/>
  <c r="B147" i="12"/>
  <c r="F148" i="9"/>
  <c r="G149" i="9"/>
  <c r="C148" i="9" l="1"/>
  <c r="E148" i="9"/>
  <c r="B148" i="9"/>
  <c r="D148" i="9"/>
  <c r="A148" i="9"/>
  <c r="G150" i="12"/>
  <c r="F149" i="12"/>
  <c r="G150" i="9"/>
  <c r="F149" i="9"/>
  <c r="E148" i="12"/>
  <c r="A148" i="12"/>
  <c r="B148" i="12"/>
  <c r="B149" i="9" l="1"/>
  <c r="C149" i="9"/>
  <c r="E149" i="9"/>
  <c r="A149" i="9"/>
  <c r="D149" i="9"/>
  <c r="F150" i="9"/>
  <c r="G151" i="9"/>
  <c r="A149" i="12"/>
  <c r="E149" i="12"/>
  <c r="B149" i="12"/>
  <c r="G151" i="12"/>
  <c r="F150" i="12"/>
  <c r="G152" i="9" l="1"/>
  <c r="F151" i="9"/>
  <c r="E150" i="9"/>
  <c r="C150" i="9"/>
  <c r="A150" i="9"/>
  <c r="B150" i="9"/>
  <c r="D150" i="9"/>
  <c r="A150" i="12"/>
  <c r="E150" i="12"/>
  <c r="B150" i="12"/>
  <c r="F151" i="12"/>
  <c r="G152" i="12"/>
  <c r="F152" i="12" l="1"/>
  <c r="G153" i="12"/>
  <c r="C151" i="9"/>
  <c r="E151" i="9"/>
  <c r="D151" i="9"/>
  <c r="B151" i="9"/>
  <c r="A151" i="9"/>
  <c r="E151" i="12"/>
  <c r="B151" i="12"/>
  <c r="A151" i="12"/>
  <c r="F152" i="9"/>
  <c r="G153" i="9"/>
  <c r="G154" i="9" l="1"/>
  <c r="F153" i="9"/>
  <c r="G154" i="12"/>
  <c r="F153" i="12"/>
  <c r="E152" i="9"/>
  <c r="D152" i="9"/>
  <c r="A152" i="9"/>
  <c r="C152" i="9"/>
  <c r="B152" i="9"/>
  <c r="B152" i="12"/>
  <c r="E152" i="12"/>
  <c r="A152" i="12"/>
  <c r="B153" i="12" l="1"/>
  <c r="E153" i="12"/>
  <c r="A153" i="12"/>
  <c r="G155" i="12"/>
  <c r="F154" i="12"/>
  <c r="A153" i="9"/>
  <c r="D153" i="9"/>
  <c r="E153" i="9"/>
  <c r="C153" i="9"/>
  <c r="B153" i="9"/>
  <c r="F154" i="9"/>
  <c r="G155" i="9"/>
  <c r="D154" i="9" l="1"/>
  <c r="B154" i="9"/>
  <c r="A154" i="9"/>
  <c r="C154" i="9"/>
  <c r="E154" i="9"/>
  <c r="E154" i="12"/>
  <c r="A154" i="12"/>
  <c r="B154" i="12"/>
  <c r="G156" i="9"/>
  <c r="F155" i="9"/>
  <c r="F155" i="12"/>
  <c r="G156" i="12"/>
  <c r="F156" i="12" l="1"/>
  <c r="G157" i="12"/>
  <c r="A155" i="12"/>
  <c r="B155" i="12"/>
  <c r="E155" i="12"/>
  <c r="B155" i="9"/>
  <c r="C155" i="9"/>
  <c r="E155" i="9"/>
  <c r="A155" i="9"/>
  <c r="D155" i="9"/>
  <c r="F156" i="9"/>
  <c r="G157" i="9"/>
  <c r="G158" i="9" l="1"/>
  <c r="F157" i="9"/>
  <c r="A156" i="9"/>
  <c r="E156" i="9"/>
  <c r="B156" i="9"/>
  <c r="C156" i="9"/>
  <c r="D156" i="9"/>
  <c r="G158" i="12"/>
  <c r="F157" i="12"/>
  <c r="A156" i="12"/>
  <c r="E156" i="12"/>
  <c r="B156" i="12"/>
  <c r="G159" i="12" l="1"/>
  <c r="F158" i="12"/>
  <c r="E157" i="9"/>
  <c r="D157" i="9"/>
  <c r="C157" i="9"/>
  <c r="A157" i="9"/>
  <c r="B157" i="9"/>
  <c r="B157" i="12"/>
  <c r="A157" i="12"/>
  <c r="E157" i="12"/>
  <c r="G159" i="9"/>
  <c r="F158" i="9"/>
  <c r="C158" i="9" l="1"/>
  <c r="E158" i="9"/>
  <c r="D158" i="9"/>
  <c r="B158" i="9"/>
  <c r="A158" i="9"/>
  <c r="G160" i="9"/>
  <c r="F159" i="9"/>
  <c r="A158" i="12"/>
  <c r="E158" i="12"/>
  <c r="B158" i="12"/>
  <c r="F159" i="12"/>
  <c r="G160" i="12"/>
  <c r="A159" i="9" l="1"/>
  <c r="E159" i="9"/>
  <c r="D159" i="9"/>
  <c r="C159" i="9"/>
  <c r="B159" i="9"/>
  <c r="F160" i="12"/>
  <c r="G161" i="12"/>
  <c r="G161" i="9"/>
  <c r="F160" i="9"/>
  <c r="E159" i="12"/>
  <c r="A159" i="12"/>
  <c r="B159" i="12"/>
  <c r="B160" i="9" l="1"/>
  <c r="A160" i="9"/>
  <c r="C160" i="9"/>
  <c r="D160" i="9"/>
  <c r="E160" i="9"/>
  <c r="G162" i="9"/>
  <c r="F161" i="9"/>
  <c r="G162" i="12"/>
  <c r="F161" i="12"/>
  <c r="E160" i="12"/>
  <c r="A160" i="12"/>
  <c r="B160" i="12"/>
  <c r="G163" i="12" l="1"/>
  <c r="F162" i="12"/>
  <c r="A161" i="9"/>
  <c r="C161" i="9"/>
  <c r="E161" i="9"/>
  <c r="D161" i="9"/>
  <c r="B161" i="9"/>
  <c r="A161" i="12"/>
  <c r="E161" i="12"/>
  <c r="B161" i="12"/>
  <c r="G163" i="9"/>
  <c r="F162" i="9"/>
  <c r="E162" i="12" l="1"/>
  <c r="B162" i="12"/>
  <c r="A162" i="12"/>
  <c r="A162" i="9"/>
  <c r="D162" i="9"/>
  <c r="E162" i="9"/>
  <c r="B162" i="9"/>
  <c r="C162" i="9"/>
  <c r="F163" i="9"/>
  <c r="G164" i="9"/>
  <c r="F163" i="12"/>
  <c r="G164" i="12"/>
  <c r="F164" i="12" l="1"/>
  <c r="G165" i="12"/>
  <c r="B163" i="12"/>
  <c r="E163" i="12"/>
  <c r="A163" i="12"/>
  <c r="G165" i="9"/>
  <c r="F164" i="9"/>
  <c r="A163" i="9"/>
  <c r="C163" i="9"/>
  <c r="B163" i="9"/>
  <c r="E163" i="9"/>
  <c r="D163" i="9"/>
  <c r="D164" i="9" l="1"/>
  <c r="C164" i="9"/>
  <c r="B164" i="9"/>
  <c r="E164" i="9"/>
  <c r="A164" i="9"/>
  <c r="F165" i="9"/>
  <c r="G166" i="9"/>
  <c r="G166" i="12"/>
  <c r="F165" i="12"/>
  <c r="E164" i="12"/>
  <c r="A164" i="12"/>
  <c r="B164" i="12"/>
  <c r="B165" i="12" l="1"/>
  <c r="A165" i="12"/>
  <c r="E165" i="12"/>
  <c r="G167" i="12"/>
  <c r="F166" i="12"/>
  <c r="G167" i="9"/>
  <c r="F166" i="9"/>
  <c r="A165" i="9"/>
  <c r="B165" i="9"/>
  <c r="D165" i="9"/>
  <c r="C165" i="9"/>
  <c r="E165" i="9"/>
  <c r="E166" i="9" l="1"/>
  <c r="D166" i="9"/>
  <c r="B166" i="9"/>
  <c r="A166" i="9"/>
  <c r="C166" i="9"/>
  <c r="F167" i="9"/>
  <c r="G168" i="9"/>
  <c r="A166" i="12"/>
  <c r="E166" i="12"/>
  <c r="B166" i="12"/>
  <c r="G168" i="12"/>
  <c r="F167" i="12"/>
  <c r="G169" i="9" l="1"/>
  <c r="F168" i="9"/>
  <c r="E167" i="9"/>
  <c r="A167" i="9"/>
  <c r="C167" i="9"/>
  <c r="B167" i="9"/>
  <c r="D167" i="9"/>
  <c r="B167" i="12"/>
  <c r="A167" i="12"/>
  <c r="E167" i="12"/>
  <c r="G169" i="12"/>
  <c r="F168" i="12"/>
  <c r="F169" i="12" l="1"/>
  <c r="G170" i="12"/>
  <c r="B168" i="12"/>
  <c r="A168" i="12"/>
  <c r="E168" i="12"/>
  <c r="A168" i="9"/>
  <c r="E168" i="9"/>
  <c r="B168" i="9"/>
  <c r="C168" i="9"/>
  <c r="D168" i="9"/>
  <c r="G170" i="9"/>
  <c r="F169" i="9"/>
  <c r="A169" i="9" l="1"/>
  <c r="B169" i="9"/>
  <c r="D169" i="9"/>
  <c r="E169" i="9"/>
  <c r="C169" i="9"/>
  <c r="F170" i="12"/>
  <c r="G171" i="12"/>
  <c r="F170" i="9"/>
  <c r="G171" i="9"/>
  <c r="A169" i="12"/>
  <c r="B169" i="12"/>
  <c r="E169" i="12"/>
  <c r="F171" i="9" l="1"/>
  <c r="G172" i="9"/>
  <c r="E170" i="9"/>
  <c r="D170" i="9"/>
  <c r="C170" i="9"/>
  <c r="B170" i="9"/>
  <c r="A170" i="9"/>
  <c r="G172" i="12"/>
  <c r="F171" i="12"/>
  <c r="B170" i="12"/>
  <c r="E170" i="12"/>
  <c r="A170" i="12"/>
  <c r="G173" i="12" l="1"/>
  <c r="F172" i="12"/>
  <c r="G173" i="9"/>
  <c r="F172" i="9"/>
  <c r="B171" i="12"/>
  <c r="E171" i="12"/>
  <c r="A171" i="12"/>
  <c r="B171" i="9"/>
  <c r="D171" i="9"/>
  <c r="A171" i="9"/>
  <c r="E171" i="9"/>
  <c r="C171" i="9"/>
  <c r="A172" i="9" l="1"/>
  <c r="E172" i="9"/>
  <c r="C172" i="9"/>
  <c r="B172" i="9"/>
  <c r="D172" i="9"/>
  <c r="G174" i="9"/>
  <c r="F173" i="9"/>
  <c r="B172" i="12"/>
  <c r="A172" i="12"/>
  <c r="E172" i="12"/>
  <c r="F173" i="12"/>
  <c r="G174" i="12"/>
  <c r="A173" i="9" l="1"/>
  <c r="C173" i="9"/>
  <c r="E173" i="9"/>
  <c r="B173" i="9"/>
  <c r="D173" i="9"/>
  <c r="F174" i="9"/>
  <c r="G175" i="9"/>
  <c r="F174" i="12"/>
  <c r="G175" i="12"/>
  <c r="A173" i="12"/>
  <c r="E173" i="12"/>
  <c r="B173" i="12"/>
  <c r="E174" i="12" l="1"/>
  <c r="A174" i="12"/>
  <c r="B174" i="12"/>
  <c r="G176" i="12"/>
  <c r="F175" i="12"/>
  <c r="G176" i="9"/>
  <c r="F175" i="9"/>
  <c r="A174" i="9"/>
  <c r="E174" i="9"/>
  <c r="D174" i="9"/>
  <c r="B174" i="9"/>
  <c r="C174" i="9"/>
  <c r="D175" i="9" l="1"/>
  <c r="C175" i="9"/>
  <c r="E175" i="9"/>
  <c r="A175" i="9"/>
  <c r="B175" i="9"/>
  <c r="F176" i="9"/>
  <c r="G177" i="9"/>
  <c r="E175" i="12"/>
  <c r="A175" i="12"/>
  <c r="B175" i="12"/>
  <c r="G177" i="12"/>
  <c r="F176" i="12"/>
  <c r="F177" i="9" l="1"/>
  <c r="G178" i="9"/>
  <c r="D176" i="9"/>
  <c r="A176" i="9"/>
  <c r="B176" i="9"/>
  <c r="C176" i="9"/>
  <c r="E176" i="9"/>
  <c r="B176" i="12"/>
  <c r="E176" i="12"/>
  <c r="A176" i="12"/>
  <c r="F177" i="12"/>
  <c r="G178" i="12"/>
  <c r="G179" i="12" l="1"/>
  <c r="F178" i="12"/>
  <c r="F178" i="9"/>
  <c r="G179" i="9"/>
  <c r="B177" i="12"/>
  <c r="A177" i="12"/>
  <c r="E177" i="12"/>
  <c r="C177" i="9"/>
  <c r="D177" i="9"/>
  <c r="A177" i="9"/>
  <c r="B177" i="9"/>
  <c r="E177" i="9"/>
  <c r="F179" i="9" l="1"/>
  <c r="G180" i="9"/>
  <c r="A178" i="9"/>
  <c r="D178" i="9"/>
  <c r="C178" i="9"/>
  <c r="B178" i="9"/>
  <c r="E178" i="9"/>
  <c r="A178" i="12"/>
  <c r="E178" i="12"/>
  <c r="B178" i="12"/>
  <c r="G180" i="12"/>
  <c r="F179" i="12"/>
  <c r="F180" i="12" l="1"/>
  <c r="G181" i="12"/>
  <c r="E179" i="12"/>
  <c r="B179" i="12"/>
  <c r="A179" i="12"/>
  <c r="G181" i="9"/>
  <c r="F180" i="9"/>
  <c r="C179" i="9"/>
  <c r="B179" i="9"/>
  <c r="E179" i="9"/>
  <c r="D179" i="9"/>
  <c r="A179" i="9"/>
  <c r="E180" i="9" l="1"/>
  <c r="B180" i="9"/>
  <c r="D180" i="9"/>
  <c r="C180" i="9"/>
  <c r="A180" i="9"/>
  <c r="G182" i="9"/>
  <c r="F181" i="9"/>
  <c r="G182" i="12"/>
  <c r="F181" i="12"/>
  <c r="B180" i="12"/>
  <c r="E180" i="12"/>
  <c r="A180" i="12"/>
  <c r="G183" i="12" l="1"/>
  <c r="F182" i="12"/>
  <c r="B181" i="12"/>
  <c r="E181" i="12"/>
  <c r="A181" i="12"/>
  <c r="A181" i="9"/>
  <c r="D181" i="9"/>
  <c r="B181" i="9"/>
  <c r="C181" i="9"/>
  <c r="E181" i="9"/>
  <c r="F182" i="9"/>
  <c r="G183" i="9"/>
  <c r="E182" i="9" l="1"/>
  <c r="A182" i="9"/>
  <c r="D182" i="9"/>
  <c r="B182" i="9"/>
  <c r="C182" i="9"/>
  <c r="A182" i="12"/>
  <c r="B182" i="12"/>
  <c r="E182" i="12"/>
  <c r="G184" i="9"/>
  <c r="F183" i="9"/>
  <c r="F183" i="12"/>
  <c r="G184" i="12"/>
  <c r="A183" i="12" l="1"/>
  <c r="E183" i="12"/>
  <c r="B183" i="12"/>
  <c r="G185" i="12"/>
  <c r="F184" i="12"/>
  <c r="D183" i="9"/>
  <c r="C183" i="9"/>
  <c r="E183" i="9"/>
  <c r="B183" i="9"/>
  <c r="A183" i="9"/>
  <c r="G185" i="9"/>
  <c r="F184" i="9"/>
  <c r="A184" i="12" l="1"/>
  <c r="E184" i="12"/>
  <c r="B184" i="12"/>
  <c r="A184" i="9"/>
  <c r="D184" i="9"/>
  <c r="B184" i="9"/>
  <c r="E184" i="9"/>
  <c r="C184" i="9"/>
  <c r="G186" i="12"/>
  <c r="F185" i="12"/>
  <c r="G186" i="9"/>
  <c r="F185" i="9"/>
  <c r="F186" i="9" l="1"/>
  <c r="G187" i="9"/>
  <c r="E185" i="12"/>
  <c r="A185" i="12"/>
  <c r="B185" i="12"/>
  <c r="C185" i="9"/>
  <c r="A185" i="9"/>
  <c r="D185" i="9"/>
  <c r="B185" i="9"/>
  <c r="E185" i="9"/>
  <c r="F186" i="12"/>
  <c r="G187" i="12"/>
  <c r="B186" i="12" l="1"/>
  <c r="A186" i="12"/>
  <c r="E186" i="12"/>
  <c r="G188" i="9"/>
  <c r="F187" i="9"/>
  <c r="F187" i="12"/>
  <c r="G188" i="12"/>
  <c r="C186" i="9"/>
  <c r="B186" i="9"/>
  <c r="E186" i="9"/>
  <c r="D186" i="9"/>
  <c r="A186" i="9"/>
  <c r="F188" i="12" l="1"/>
  <c r="G189" i="12"/>
  <c r="B187" i="12"/>
  <c r="A187" i="12"/>
  <c r="E187" i="12"/>
  <c r="E187" i="9"/>
  <c r="D187" i="9"/>
  <c r="A187" i="9"/>
  <c r="C187" i="9"/>
  <c r="B187" i="9"/>
  <c r="G189" i="9"/>
  <c r="F188" i="9"/>
  <c r="F189" i="9" l="1"/>
  <c r="G190" i="9"/>
  <c r="A188" i="9"/>
  <c r="B188" i="9"/>
  <c r="C188" i="9"/>
  <c r="D188" i="9"/>
  <c r="E188" i="9"/>
  <c r="F189" i="12"/>
  <c r="G190" i="12"/>
  <c r="E188" i="12"/>
  <c r="B188" i="12"/>
  <c r="A188" i="12"/>
  <c r="A189" i="12" l="1"/>
  <c r="B189" i="12"/>
  <c r="E189" i="12"/>
  <c r="F190" i="9"/>
  <c r="G191" i="9"/>
  <c r="G191" i="12"/>
  <c r="F190" i="12"/>
  <c r="D189" i="9"/>
  <c r="A189" i="9"/>
  <c r="C189" i="9"/>
  <c r="E189" i="9"/>
  <c r="B189" i="9"/>
  <c r="F191" i="12" l="1"/>
  <c r="G192" i="12"/>
  <c r="B190" i="12"/>
  <c r="A190" i="12"/>
  <c r="E190" i="12"/>
  <c r="F191" i="9"/>
  <c r="G192" i="9"/>
  <c r="E190" i="9"/>
  <c r="C190" i="9"/>
  <c r="B190" i="9"/>
  <c r="D190" i="9"/>
  <c r="A190" i="9"/>
  <c r="G193" i="9" l="1"/>
  <c r="F192" i="9"/>
  <c r="E191" i="9"/>
  <c r="B191" i="9"/>
  <c r="C191" i="9"/>
  <c r="D191" i="9"/>
  <c r="A191" i="9"/>
  <c r="F192" i="12"/>
  <c r="G193" i="12"/>
  <c r="A191" i="12"/>
  <c r="B191" i="12"/>
  <c r="E191" i="12"/>
  <c r="E192" i="12" l="1"/>
  <c r="B192" i="12"/>
  <c r="A192" i="12"/>
  <c r="E192" i="9"/>
  <c r="D192" i="9"/>
  <c r="B192" i="9"/>
  <c r="A192" i="9"/>
  <c r="C192" i="9"/>
  <c r="G194" i="12"/>
  <c r="F193" i="12"/>
  <c r="F193" i="9"/>
  <c r="G194" i="9"/>
  <c r="F194" i="9" l="1"/>
  <c r="G195" i="9"/>
  <c r="B193" i="9"/>
  <c r="D193" i="9"/>
  <c r="A193" i="9"/>
  <c r="E193" i="9"/>
  <c r="C193" i="9"/>
  <c r="B193" i="12"/>
  <c r="A193" i="12"/>
  <c r="E193" i="12"/>
  <c r="G195" i="12"/>
  <c r="F194" i="12"/>
  <c r="E194" i="12" l="1"/>
  <c r="A194" i="12"/>
  <c r="B194" i="12"/>
  <c r="G196" i="12"/>
  <c r="F195" i="12"/>
  <c r="G196" i="9"/>
  <c r="F195" i="9"/>
  <c r="D194" i="9"/>
  <c r="C194" i="9"/>
  <c r="B194" i="9"/>
  <c r="A194" i="9"/>
  <c r="E194" i="9"/>
  <c r="D195" i="9" l="1"/>
  <c r="C195" i="9"/>
  <c r="A195" i="9"/>
  <c r="E195" i="9"/>
  <c r="B195" i="9"/>
  <c r="G197" i="9"/>
  <c r="F196" i="9"/>
  <c r="A195" i="12"/>
  <c r="E195" i="12"/>
  <c r="B195" i="12"/>
  <c r="F196" i="12"/>
  <c r="G197" i="12"/>
  <c r="D196" i="9" l="1"/>
  <c r="E196" i="9"/>
  <c r="A196" i="9"/>
  <c r="B196" i="9"/>
  <c r="C196" i="9"/>
  <c r="F197" i="9"/>
  <c r="G198" i="9"/>
  <c r="G198" i="12"/>
  <c r="F197" i="12"/>
  <c r="B196" i="12"/>
  <c r="A196" i="12"/>
  <c r="E196" i="12"/>
  <c r="A197" i="12" l="1"/>
  <c r="B197" i="12"/>
  <c r="E197" i="12"/>
  <c r="F198" i="12"/>
  <c r="G199" i="12"/>
  <c r="F198" i="9"/>
  <c r="G199" i="9"/>
  <c r="A197" i="9"/>
  <c r="C197" i="9"/>
  <c r="B197" i="9"/>
  <c r="E197" i="9"/>
  <c r="D197" i="9"/>
  <c r="E198" i="9" l="1"/>
  <c r="A198" i="9"/>
  <c r="C198" i="9"/>
  <c r="D198" i="9"/>
  <c r="B198" i="9"/>
  <c r="G200" i="9"/>
  <c r="F199" i="9"/>
  <c r="F199" i="12"/>
  <c r="G200" i="12"/>
  <c r="B198" i="12"/>
  <c r="E198" i="12"/>
  <c r="A198" i="12"/>
  <c r="G201" i="12" l="1"/>
  <c r="F200" i="12"/>
  <c r="A199" i="9"/>
  <c r="E199" i="9"/>
  <c r="D199" i="9"/>
  <c r="B199" i="9"/>
  <c r="C199" i="9"/>
  <c r="E199" i="12"/>
  <c r="A199" i="12"/>
  <c r="B199" i="12"/>
  <c r="F200" i="9"/>
  <c r="G201" i="9"/>
  <c r="B200" i="9" l="1"/>
  <c r="E200" i="9"/>
  <c r="C200" i="9"/>
  <c r="A200" i="9"/>
  <c r="D200" i="9"/>
  <c r="E200" i="12"/>
  <c r="B200" i="12"/>
  <c r="A200" i="12"/>
  <c r="G202" i="9"/>
  <c r="F201" i="9"/>
  <c r="F201" i="12"/>
  <c r="G202" i="12"/>
  <c r="G203" i="12" l="1"/>
  <c r="F202" i="12"/>
  <c r="B201" i="9"/>
  <c r="E201" i="9"/>
  <c r="C201" i="9"/>
  <c r="D201" i="9"/>
  <c r="A201" i="9"/>
  <c r="B201" i="12"/>
  <c r="E201" i="12"/>
  <c r="A201" i="12"/>
  <c r="F202" i="9"/>
  <c r="G203" i="9"/>
  <c r="F203" i="9" l="1"/>
  <c r="G204" i="9"/>
  <c r="B202" i="12"/>
  <c r="E202" i="12"/>
  <c r="A202" i="12"/>
  <c r="E202" i="9"/>
  <c r="D202" i="9"/>
  <c r="A202" i="9"/>
  <c r="C202" i="9"/>
  <c r="B202" i="9"/>
  <c r="F203" i="12"/>
  <c r="G204" i="12"/>
  <c r="A203" i="12" l="1"/>
  <c r="E203" i="12"/>
  <c r="B203" i="12"/>
  <c r="G205" i="9"/>
  <c r="F204" i="9"/>
  <c r="F204" i="12"/>
  <c r="G205" i="12"/>
  <c r="A203" i="9"/>
  <c r="E203" i="9"/>
  <c r="D203" i="9"/>
  <c r="C203" i="9"/>
  <c r="B203" i="9"/>
  <c r="G206" i="12" l="1"/>
  <c r="F205" i="12"/>
  <c r="E204" i="12"/>
  <c r="B204" i="12"/>
  <c r="A204" i="12"/>
  <c r="C204" i="9"/>
  <c r="B204" i="9"/>
  <c r="E204" i="9"/>
  <c r="D204" i="9"/>
  <c r="A204" i="9"/>
  <c r="G206" i="9"/>
  <c r="F205" i="9"/>
  <c r="F206" i="9" l="1"/>
  <c r="G207" i="9"/>
  <c r="A205" i="12"/>
  <c r="B205" i="12"/>
  <c r="E205" i="12"/>
  <c r="C205" i="9"/>
  <c r="A205" i="9"/>
  <c r="B205" i="9"/>
  <c r="D205" i="9"/>
  <c r="E205" i="9"/>
  <c r="F206" i="12"/>
  <c r="G207" i="12"/>
  <c r="F207" i="12" l="1"/>
  <c r="G208" i="12"/>
  <c r="G208" i="9"/>
  <c r="F207" i="9"/>
  <c r="A206" i="12"/>
  <c r="B206" i="12"/>
  <c r="E206" i="12"/>
  <c r="E206" i="9"/>
  <c r="B206" i="9"/>
  <c r="D206" i="9"/>
  <c r="C206" i="9"/>
  <c r="A206" i="9"/>
  <c r="B207" i="9" l="1"/>
  <c r="C207" i="9"/>
  <c r="A207" i="9"/>
  <c r="E207" i="9"/>
  <c r="D207" i="9"/>
  <c r="G209" i="9"/>
  <c r="F208" i="9"/>
  <c r="G209" i="12"/>
  <c r="F208" i="12"/>
  <c r="A207" i="12"/>
  <c r="E207" i="12"/>
  <c r="B207" i="12"/>
  <c r="A208" i="9" l="1"/>
  <c r="B208" i="9"/>
  <c r="D208" i="9"/>
  <c r="E208" i="9"/>
  <c r="C208" i="9"/>
  <c r="E208" i="12"/>
  <c r="A208" i="12"/>
  <c r="B208" i="12"/>
  <c r="F209" i="12"/>
  <c r="G210" i="12"/>
  <c r="G210" i="9"/>
  <c r="F209" i="9"/>
  <c r="C209" i="9" l="1"/>
  <c r="A209" i="9"/>
  <c r="E209" i="9"/>
  <c r="D209" i="9"/>
  <c r="B209" i="9"/>
  <c r="F210" i="9"/>
  <c r="G211" i="9"/>
  <c r="G211" i="12"/>
  <c r="F210" i="12"/>
  <c r="A209" i="12"/>
  <c r="B209" i="12"/>
  <c r="E209" i="12"/>
  <c r="B210" i="12" l="1"/>
  <c r="A210" i="12"/>
  <c r="E210" i="12"/>
  <c r="G212" i="12"/>
  <c r="F212" i="12" s="1"/>
  <c r="F211" i="12"/>
  <c r="F211" i="9"/>
  <c r="G212" i="9"/>
  <c r="F212" i="9" s="1"/>
  <c r="B210" i="9"/>
  <c r="D210" i="9"/>
  <c r="A210" i="9"/>
  <c r="C210" i="9"/>
  <c r="E210" i="9"/>
  <c r="C212" i="9" l="1"/>
  <c r="A212" i="9"/>
  <c r="B212" i="9"/>
  <c r="D212" i="9"/>
  <c r="E212" i="9"/>
  <c r="E211" i="9"/>
  <c r="D211" i="9"/>
  <c r="B211" i="9"/>
  <c r="A211" i="9"/>
  <c r="C211" i="9"/>
  <c r="B211" i="12"/>
  <c r="E211" i="12"/>
  <c r="A211" i="12"/>
  <c r="A212" i="12"/>
  <c r="E212" i="12"/>
  <c r="B212" i="12"/>
</calcChain>
</file>

<file path=xl/sharedStrings.xml><?xml version="1.0" encoding="utf-8"?>
<sst xmlns="http://schemas.openxmlformats.org/spreadsheetml/2006/main" count="2011" uniqueCount="1325">
  <si>
    <t>Local Authority:</t>
  </si>
  <si>
    <t>Supply Reference:</t>
  </si>
  <si>
    <t>Regulation 8 - Private Distribution Systems</t>
  </si>
  <si>
    <t>Description of Supply</t>
  </si>
  <si>
    <t>Filtration (sand/GAC)</t>
  </si>
  <si>
    <t>Membrane filtration</t>
  </si>
  <si>
    <t>Desalination or reverse osmosis</t>
  </si>
  <si>
    <t>UV disinfection</t>
  </si>
  <si>
    <t>Chlorine disinfection</t>
  </si>
  <si>
    <t>Untreated</t>
  </si>
  <si>
    <t>Unknown</t>
  </si>
  <si>
    <t>Other (details)</t>
  </si>
  <si>
    <t>Details of source</t>
  </si>
  <si>
    <t>Location</t>
  </si>
  <si>
    <t>Grid reference</t>
  </si>
  <si>
    <t xml:space="preserve">Name of person / organisation </t>
  </si>
  <si>
    <t>Email</t>
  </si>
  <si>
    <t>Details of departures authorised</t>
  </si>
  <si>
    <t xml:space="preserve">Details of previous/existing enforcement notices served </t>
  </si>
  <si>
    <t>Result of previous risk assessment (if applicable)</t>
  </si>
  <si>
    <t xml:space="preserve">Details of action taken (or to be taken) by relevant persons in respect of investigation </t>
  </si>
  <si>
    <t xml:space="preserve">Any additional relevant details or other information relating to the supply: </t>
  </si>
  <si>
    <t xml:space="preserve"> Risk No.</t>
  </si>
  <si>
    <t>Hazard Description</t>
  </si>
  <si>
    <t>Likelihood</t>
  </si>
  <si>
    <t>Severity</t>
  </si>
  <si>
    <t>Risk</t>
  </si>
  <si>
    <t>Comments</t>
  </si>
  <si>
    <t>A1</t>
  </si>
  <si>
    <t>Is there a site plan and/or schematic showing location of source, chambers, tanks, distribution network including valves, pipes, consumer premises etc.?</t>
  </si>
  <si>
    <t>A2</t>
  </si>
  <si>
    <t>Are there any procedures and/or written records for the supply (i.e. for checks, monitoring or maintenance, etc.)?</t>
  </si>
  <si>
    <t>A3</t>
  </si>
  <si>
    <t>Are there any manufacturers' instructions for the equipment on the supply?</t>
  </si>
  <si>
    <t>A4</t>
  </si>
  <si>
    <t xml:space="preserve">Is there an emergency plan for the provision of an alternative water supply? </t>
  </si>
  <si>
    <t>A5</t>
  </si>
  <si>
    <t xml:space="preserve">Has the owner or operators had appropriate training for the supply? </t>
  </si>
  <si>
    <t>A6</t>
  </si>
  <si>
    <t>Does the sampling history identify the presence of any hazards?</t>
  </si>
  <si>
    <t>B1</t>
  </si>
  <si>
    <t>Are there latrines, septic tanks, animal enclosures or cess pits present within 50m of the source?</t>
  </si>
  <si>
    <t>B3</t>
  </si>
  <si>
    <t>Is there a risk of microbial contamination (from slurry spreading, and/or storage of slurry or dung)?</t>
  </si>
  <si>
    <t>B4</t>
  </si>
  <si>
    <t>Is there a risk of pesticides or chemical contamination (e.g. sheep dipping chemicals)</t>
  </si>
  <si>
    <t>B7</t>
  </si>
  <si>
    <t>B8</t>
  </si>
  <si>
    <t>Is the source likely to be affected by any contaminated land including landfill sites in the catchment?</t>
  </si>
  <si>
    <t>B9</t>
  </si>
  <si>
    <t>Is there a likelihood of insufficiency of supply i.e. over-abstraction of source or during drought conditions</t>
  </si>
  <si>
    <t>B10</t>
  </si>
  <si>
    <t>Is the source adequately protected against vandalism (deliberate contamination of source and unauthorised access)?</t>
  </si>
  <si>
    <t>B11</t>
  </si>
  <si>
    <t>B12</t>
  </si>
  <si>
    <t>B13</t>
  </si>
  <si>
    <t>C1</t>
  </si>
  <si>
    <t>Is there a noticeable change in the appearance of the water from time to time (colour, cloudiness/turbidity)?</t>
  </si>
  <si>
    <t>C2</t>
  </si>
  <si>
    <t>Is the source exposed to risks of faecal contamination from wildlife (this will always be yes for all surface water sources, i.e. rivers, lakes and streams)?</t>
  </si>
  <si>
    <t>C5</t>
  </si>
  <si>
    <t>Are there unbunded stores of farm waste or silage in the catchment?</t>
  </si>
  <si>
    <t>C7</t>
  </si>
  <si>
    <t>Is freshwater aquaculture practised upstream, causing contamination (feed, pesticides etc.)?</t>
  </si>
  <si>
    <t>No</t>
  </si>
  <si>
    <t>C8</t>
  </si>
  <si>
    <t>Is there run off from construction/development activities upstream of intake causing contamination (oil spills, silt, cement, bentonites, soakaways, open tanks, surface water inceptors)?</t>
  </si>
  <si>
    <t>C10</t>
  </si>
  <si>
    <t>Is the source water used for recreational purposes?</t>
  </si>
  <si>
    <t>C11</t>
  </si>
  <si>
    <t>Is the source water subject to seasonal algal blooms including toxin producing algae (cyanobacteria)?</t>
  </si>
  <si>
    <t>C12</t>
  </si>
  <si>
    <t>Is there a risk of oil spill entering the supply (e.g. generators, household heating oil, farm fuel, generators, road traffic accident or the presence of a redundant tanker etc.)?</t>
  </si>
  <si>
    <t>Yes</t>
  </si>
  <si>
    <t>C13</t>
  </si>
  <si>
    <t>Is the spring chamber designed and constructed to exclude surface water or spillages of contaminated material causing microbial or other contamination (through the cover or the lining) and is it in a satisfactory state of repair?</t>
  </si>
  <si>
    <t>C14</t>
  </si>
  <si>
    <t>Does the spring chamber extend at least 150mm above the level of the floor with an apron sloping away from a secure cover?</t>
  </si>
  <si>
    <t>C15</t>
  </si>
  <si>
    <t>C16</t>
  </si>
  <si>
    <t>D1</t>
  </si>
  <si>
    <t>Where there are abandoned wells or observation boreholes are they adequately capped, fenced and protected?</t>
  </si>
  <si>
    <t>D2</t>
  </si>
  <si>
    <t>Are livestock excluded from the vicinity of the headworks (e.g. by fencing) to minimise the risk of microbial contamination?</t>
  </si>
  <si>
    <t>D3</t>
  </si>
  <si>
    <t>Is there evidence of standing water/ponding within 50m of the headworks?</t>
  </si>
  <si>
    <t>D4</t>
  </si>
  <si>
    <t>Is the borehole or well appropriately lined with casing and grouted to prevent ingress of shallow subsurface and/or surface water?</t>
  </si>
  <si>
    <t>D5</t>
  </si>
  <si>
    <t xml:space="preserve">If a chamber is present does it have barrier(s) to prevent ingress of surface water through the walls/floor (grouting/diversion ditch/walls etc.)? </t>
  </si>
  <si>
    <t>D6</t>
  </si>
  <si>
    <t xml:space="preserve">If a chamber is present does it have a cover that is non-degradable material that would prevent ingress of rainwater, vermin and is lockable (if not inside a locked building)? </t>
  </si>
  <si>
    <t>D7</t>
  </si>
  <si>
    <t>Are the headworks completely sealed so that no surface water, spillages or vermin/insects can enter?</t>
  </si>
  <si>
    <t>D8</t>
  </si>
  <si>
    <t>Are there land drains which channel water into the source?</t>
  </si>
  <si>
    <t>D9</t>
  </si>
  <si>
    <t>D10</t>
  </si>
  <si>
    <t>D11</t>
  </si>
  <si>
    <t>J1</t>
  </si>
  <si>
    <t xml:space="preserve">Does the water quality vary at the intake point due to streaming/stratification/algal blooms/increased turbidity?  </t>
  </si>
  <si>
    <t>J2</t>
  </si>
  <si>
    <t xml:space="preserve">Are there screens in place at the intake? </t>
  </si>
  <si>
    <t>J3</t>
  </si>
  <si>
    <t xml:space="preserve">Where screens are present, is there a mechanism to remove debris? </t>
  </si>
  <si>
    <t>J4</t>
  </si>
  <si>
    <t xml:space="preserve">Does sediment build up inside the chamber and pipework after the intake point? </t>
  </si>
  <si>
    <t>J5</t>
  </si>
  <si>
    <t>Is there adequate protection of the intake point from livestock and wildlife?</t>
  </si>
  <si>
    <t>J6</t>
  </si>
  <si>
    <t>Does the availability of the water at the intake vary?</t>
  </si>
  <si>
    <t>J7</t>
  </si>
  <si>
    <t>J8</t>
  </si>
  <si>
    <t>K1</t>
  </si>
  <si>
    <t>Is there a regular turn over of water?</t>
  </si>
  <si>
    <t>K2</t>
  </si>
  <si>
    <t>Are the storage tanks vulnerable to ingress, flooding or other microbial contamination (e.g. wildlife access)?</t>
  </si>
  <si>
    <t>K3</t>
  </si>
  <si>
    <t>Is there a stock-proof fence around any inspection chambers?</t>
  </si>
  <si>
    <t>K4</t>
  </si>
  <si>
    <t>Are the tanks regularly maintained to preserve their structural integrity and cleaned?</t>
  </si>
  <si>
    <t>K5</t>
  </si>
  <si>
    <t>Are the storage tanks adequately protected against vandalism?</t>
  </si>
  <si>
    <t>K6</t>
  </si>
  <si>
    <t xml:space="preserve">Is the cleaning regime for the tank appropriate? </t>
  </si>
  <si>
    <t>K7</t>
  </si>
  <si>
    <t>K8</t>
  </si>
  <si>
    <t>K9</t>
  </si>
  <si>
    <t>L2</t>
  </si>
  <si>
    <t>Is the treatment plant operating within the design capacity?</t>
  </si>
  <si>
    <t>L3</t>
  </si>
  <si>
    <t>Is it possible to by-pass any stage of treatment?</t>
  </si>
  <si>
    <t>L4</t>
  </si>
  <si>
    <t xml:space="preserve">Where there is a blending facility, is there an appropriate blending strategy? </t>
  </si>
  <si>
    <t>L5</t>
  </si>
  <si>
    <t>Are there frequent flow variations through the treatment plant, which render the treatment process inadequate?</t>
  </si>
  <si>
    <t>L6</t>
  </si>
  <si>
    <t>Are there frequent demand variations, which could cause insufficiency?</t>
  </si>
  <si>
    <t>L7</t>
  </si>
  <si>
    <t>L8</t>
  </si>
  <si>
    <t>L9</t>
  </si>
  <si>
    <t>P1</t>
  </si>
  <si>
    <t>Does the plant design take into account the raw water quality?</t>
  </si>
  <si>
    <t>P2</t>
  </si>
  <si>
    <t>P6</t>
  </si>
  <si>
    <t>P8</t>
  </si>
  <si>
    <t>R1</t>
  </si>
  <si>
    <t>Is there adequate preliminary treatment in place?</t>
  </si>
  <si>
    <t>R2</t>
  </si>
  <si>
    <t>Is there a validation certificate for the UV system?</t>
  </si>
  <si>
    <t>R3</t>
  </si>
  <si>
    <t>Can water be supplied if the U.V. is not operational?</t>
  </si>
  <si>
    <t>R4</t>
  </si>
  <si>
    <t>Is the UV operating within its validated range for the product type or lamp?</t>
  </si>
  <si>
    <t>R5</t>
  </si>
  <si>
    <t>Is the equipment regularly maintained e.g. bulb replacement, cleaning?</t>
  </si>
  <si>
    <t>R6</t>
  </si>
  <si>
    <t>R7</t>
  </si>
  <si>
    <t>R8</t>
  </si>
  <si>
    <t>S1</t>
  </si>
  <si>
    <t>Is there a backup/standby system for automatic chlorine dosing or an automatic shutdown arrangement?</t>
  </si>
  <si>
    <t>S2</t>
  </si>
  <si>
    <t>Is there evidence that maintenance has been carried out of the disinfection system within the last 12 months?</t>
  </si>
  <si>
    <t>S3</t>
  </si>
  <si>
    <t>Is there an appropriate alarm in the event of loss of chlorine dosing?</t>
  </si>
  <si>
    <t>S4</t>
  </si>
  <si>
    <t xml:space="preserve">Are the chemicals of drinking water grade i.e. approved for use in drinking water supplies? </t>
  </si>
  <si>
    <t>S5</t>
  </si>
  <si>
    <t>Is the existing dosing effective?</t>
  </si>
  <si>
    <t>S6</t>
  </si>
  <si>
    <t>S7</t>
  </si>
  <si>
    <t>S8</t>
  </si>
  <si>
    <t>T1</t>
  </si>
  <si>
    <t>Are all chemicals used for water treatment approved and in date?</t>
  </si>
  <si>
    <t>T2</t>
  </si>
  <si>
    <t>Are there controls in place for chemical deliveries to avoid chemicals being added to the wrong storage vessel?</t>
  </si>
  <si>
    <t>T3</t>
  </si>
  <si>
    <t>T4</t>
  </si>
  <si>
    <t>Are there procedures in place to ensure treatment is re-established after any loss of power supply?</t>
  </si>
  <si>
    <t>T5</t>
  </si>
  <si>
    <t>Is there a power back-up or alternative power supply?</t>
  </si>
  <si>
    <t>T6</t>
  </si>
  <si>
    <t>Is the treatment plant adequately protected against vandalism?</t>
  </si>
  <si>
    <t>T7</t>
  </si>
  <si>
    <t>Is the site liable to flooding which would result in loss or restriction of treatment process?</t>
  </si>
  <si>
    <t>T8</t>
  </si>
  <si>
    <t>Could access to the plant be lost or restricted due to weather extremes or other events?</t>
  </si>
  <si>
    <t>T9</t>
  </si>
  <si>
    <t xml:space="preserve">Could adverse weather conditions render the treatment process and/or chemicals ineffective? </t>
  </si>
  <si>
    <t>T10</t>
  </si>
  <si>
    <t>Are stored chemicals or oil adequately bunded?</t>
  </si>
  <si>
    <t>T11</t>
  </si>
  <si>
    <t>T12</t>
  </si>
  <si>
    <t>T13</t>
  </si>
  <si>
    <t>U1</t>
  </si>
  <si>
    <t>Are there appropriate online monitors?</t>
  </si>
  <si>
    <t>U2</t>
  </si>
  <si>
    <t>U3</t>
  </si>
  <si>
    <t>Do the on-line monitors have alarms?</t>
  </si>
  <si>
    <t>U4</t>
  </si>
  <si>
    <t>If monitors are not present on the supply, is any on-site testing being carried out?</t>
  </si>
  <si>
    <t>U5</t>
  </si>
  <si>
    <t>Is there a basic schematic for the treatment and monitoring equipment?</t>
  </si>
  <si>
    <t>U6</t>
  </si>
  <si>
    <t>U7</t>
  </si>
  <si>
    <t>U8</t>
  </si>
  <si>
    <t>V1</t>
  </si>
  <si>
    <t>After treatment is the water fully compliant with quality standards?</t>
  </si>
  <si>
    <t>V3</t>
  </si>
  <si>
    <t>Is there evidence of disinfection by-products in the network (e.g. taste problems due to THM's)?</t>
  </si>
  <si>
    <t>V4</t>
  </si>
  <si>
    <t>V5</t>
  </si>
  <si>
    <t>Is there a suitable written procedure for mains repair and maintenance?</t>
  </si>
  <si>
    <t>V6</t>
  </si>
  <si>
    <t>Is there history of any fractures or faults in the distribution system which could allow ingress of contamination?</t>
  </si>
  <si>
    <t>V9</t>
  </si>
  <si>
    <t>Do any third parties have access to hydrants or other points in the distribution system?</t>
  </si>
  <si>
    <t>V10</t>
  </si>
  <si>
    <t>Is there potential contamination of plastic pipes through designated contaminated land, oil from generators/household fuel tanks/fuel stores or solvent spillage?</t>
  </si>
  <si>
    <t>V11</t>
  </si>
  <si>
    <t xml:space="preserve">Are there any pipes exposed and at risk of damage by any means e.g. vermin, vehicle, UV/sunlight damage, overheating or freezing? </t>
  </si>
  <si>
    <t>V12</t>
  </si>
  <si>
    <t>If there are valves in the network which are normally closed, are there measures in place to control when and how they are operated?</t>
  </si>
  <si>
    <t>V13</t>
  </si>
  <si>
    <t>Are there sections of pipework containing stagnant water?</t>
  </si>
  <si>
    <t>V16</t>
  </si>
  <si>
    <t>Are lead pipes present in the supply?</t>
  </si>
  <si>
    <t>V17</t>
  </si>
  <si>
    <t>Do all junctions in the supply network, particularly animal watering systems and standpipes, have backflow protection?</t>
  </si>
  <si>
    <t>V18</t>
  </si>
  <si>
    <t>Are there any known or potential cross-connections (between different sources, greywater systems, sewage pipes or other waste pipes)?</t>
  </si>
  <si>
    <t>V19</t>
  </si>
  <si>
    <t>V20</t>
  </si>
  <si>
    <t>W1</t>
  </si>
  <si>
    <t>Are all treated water reservoirs covered appropriately e.g. No risk of ingress and/or constructed of suitable material?</t>
  </si>
  <si>
    <t>W2</t>
  </si>
  <si>
    <t>Are all treated water reservoirs of sufficient structural integrity to prevent ingress of contamination, including covers?</t>
  </si>
  <si>
    <t>W3</t>
  </si>
  <si>
    <t>Is the integrity of the reservoir suitably robust against damage by weather or animals?</t>
  </si>
  <si>
    <t>W4</t>
  </si>
  <si>
    <t>Are there any waste water pipes, or waste water storage tanks adjacent to the tanks/reservoirs?</t>
  </si>
  <si>
    <t>W5</t>
  </si>
  <si>
    <t>Are there any unprotected or inadequately protected access covers and/or vents?</t>
  </si>
  <si>
    <t>W6</t>
  </si>
  <si>
    <t>Are any treated water reservoirs adequately protected against solar heat gain, vandalism (deliberate contamination of treated water and unauthorised access)?</t>
  </si>
  <si>
    <t>W7</t>
  </si>
  <si>
    <t>W8</t>
  </si>
  <si>
    <t>Are the reservoirs regularly maintained and cleaned with appropriate records?</t>
  </si>
  <si>
    <t>W9</t>
  </si>
  <si>
    <t>Is there a regular turn over of water, such that the capacity of the storage vessel matches demand?</t>
  </si>
  <si>
    <t>W10</t>
  </si>
  <si>
    <t>X1</t>
  </si>
  <si>
    <t>Is the drinking water supply to any customer premises (kitchen tap) supplied via a loft tank? Note; there is no need to inspect loft tanks, just ask for evidence. If no, move on to question X4.</t>
  </si>
  <si>
    <t>X2</t>
  </si>
  <si>
    <t>If yes, do all loft tanks have a robust vermin proof cover?</t>
  </si>
  <si>
    <t>X3</t>
  </si>
  <si>
    <t>If yes, is there evidence the loft tanks are cleaned at least once per year?</t>
  </si>
  <si>
    <t>X4</t>
  </si>
  <si>
    <t>Is there any lead pipe work within the properties?</t>
  </si>
  <si>
    <t>X5</t>
  </si>
  <si>
    <t>Is the water at the consumers tap clear, taste and odour-free?</t>
  </si>
  <si>
    <t>X6</t>
  </si>
  <si>
    <t>Is there adequate backflow protection for any rainwater harvesting systems in place at any of the properties?</t>
  </si>
  <si>
    <t>X7</t>
  </si>
  <si>
    <t>Y1</t>
  </si>
  <si>
    <t>Is the treatment system maintained to the manufacturer's instructions (filter changeover, cleaning)?</t>
  </si>
  <si>
    <t>Y2</t>
  </si>
  <si>
    <t>Is the design of the individual treatment system appropriate for the nature of  the raw water quality?</t>
  </si>
  <si>
    <t>Y3</t>
  </si>
  <si>
    <t>Z1</t>
  </si>
  <si>
    <t>CONFIDENCE IN MANAGEMENT?    To determine the risk rating for this section, answer questions Z2 to Z27 to inform the answer to Z1.There should only one risk rating for this section in Z1.</t>
  </si>
  <si>
    <t>Z2</t>
  </si>
  <si>
    <t>Z3</t>
  </si>
  <si>
    <t>Are there written procedures for the operation and maintenance of equipment?</t>
  </si>
  <si>
    <t>Z4</t>
  </si>
  <si>
    <t>Are there procedures for responding to alarms, monitors, on-site tests?</t>
  </si>
  <si>
    <t>Z5</t>
  </si>
  <si>
    <t>Is there a written procedure for installations, pipe repairs and maintenance to protect against microbial contamination?</t>
  </si>
  <si>
    <t>Z6</t>
  </si>
  <si>
    <t>Do operators have adequate (even if informal) general hygiene awareness?</t>
  </si>
  <si>
    <t>Z7</t>
  </si>
  <si>
    <t>Is there a documented procedure for operation of valves including authorisation?</t>
  </si>
  <si>
    <t>Z8</t>
  </si>
  <si>
    <t>Z9</t>
  </si>
  <si>
    <t>Are the records checked to ensure the required maintenance and checks have been carried out satisfactorily?</t>
  </si>
  <si>
    <t>Z10</t>
  </si>
  <si>
    <t>Is there a stock control process for any chemicals used to ensure their continuous availability?</t>
  </si>
  <si>
    <t>Z11</t>
  </si>
  <si>
    <t>Is there a stock control process for any key spare parts/equipment?</t>
  </si>
  <si>
    <t>Z12</t>
  </si>
  <si>
    <t>Is there a documented contingency plan in the event of power failure, equipment failure?</t>
  </si>
  <si>
    <t>Z13</t>
  </si>
  <si>
    <t>Is the person nominated to manage the supply trained to run and maintain the supply?</t>
  </si>
  <si>
    <t>Z14</t>
  </si>
  <si>
    <t>Is there a nominated person to run the supply when the above person is unavailable?</t>
  </si>
  <si>
    <t>Z15</t>
  </si>
  <si>
    <t>Is there a documented system to report emergencies to management/owner of supply?</t>
  </si>
  <si>
    <t>Z16</t>
  </si>
  <si>
    <t>Are there calibration schedules in place for key dosing and monitoring equipment?</t>
  </si>
  <si>
    <t>Z17</t>
  </si>
  <si>
    <t>Is there a weekly site inspection to check for changes (e.g. Dead sheep, broken fence)?</t>
  </si>
  <si>
    <t>Z18</t>
  </si>
  <si>
    <t>Are there appropriate procedures for rectifying customer complaints?</t>
  </si>
  <si>
    <t>Z19</t>
  </si>
  <si>
    <t>Are there procedures and records in place to inform the LA of any changes to the risk assessment?</t>
  </si>
  <si>
    <t>Z20</t>
  </si>
  <si>
    <t>If a risk assessment has previously been carried out, is there a plan for delivering the required improvements?</t>
  </si>
  <si>
    <t>Z21</t>
  </si>
  <si>
    <t xml:space="preserve">Is there a detailed plan of the site including details of source, tanks, distribution pipes, valves (material, age) etc. </t>
  </si>
  <si>
    <t>Z22</t>
  </si>
  <si>
    <t>Is there a documented contingency for the supply running out?</t>
  </si>
  <si>
    <t>Z23</t>
  </si>
  <si>
    <t>Do the treatment chemicals and materials conform to Regulation 5? Have all new installations since 2010 complied with Regulation 5 (or equivalent in Wales) – products and processes</t>
  </si>
  <si>
    <t>Z24</t>
  </si>
  <si>
    <t>Do all materials involved in the distribution system conform to Regulation 5? Have all new installations since 2010 complied with Regulation 5 (or equivalent in Wales) – products and processes?</t>
  </si>
  <si>
    <t>Z25</t>
  </si>
  <si>
    <t>Z26</t>
  </si>
  <si>
    <t>Are persons carrying out this work competent and trained in this procedure?(e.g. approved by a water company or part of the Water Safe Scheme)?</t>
  </si>
  <si>
    <t>Z27</t>
  </si>
  <si>
    <t>Any additional site specific hazard(s) associated with management</t>
  </si>
  <si>
    <t>TBC</t>
  </si>
  <si>
    <t>N/A</t>
  </si>
  <si>
    <t>Low</t>
  </si>
  <si>
    <t>&lt;</t>
  </si>
  <si>
    <t>Medium</t>
  </si>
  <si>
    <t>to</t>
  </si>
  <si>
    <t>High</t>
  </si>
  <si>
    <t>V. High</t>
  </si>
  <si>
    <t>&gt;</t>
  </si>
  <si>
    <t xml:space="preserve">Severity </t>
  </si>
  <si>
    <t>yes</t>
  </si>
  <si>
    <t>no</t>
  </si>
  <si>
    <t>J9</t>
  </si>
  <si>
    <t>V21</t>
  </si>
  <si>
    <t>V22</t>
  </si>
  <si>
    <t>W11</t>
  </si>
  <si>
    <t>W12</t>
  </si>
  <si>
    <t>X8</t>
  </si>
  <si>
    <t>X9</t>
  </si>
  <si>
    <t>Y4</t>
  </si>
  <si>
    <t>5x5 Risk scoring</t>
  </si>
  <si>
    <t>Hazard when:</t>
  </si>
  <si>
    <t>Hazard</t>
  </si>
  <si>
    <t>Risk No.</t>
  </si>
  <si>
    <t>VH</t>
  </si>
  <si>
    <t>H</t>
  </si>
  <si>
    <t>M</t>
  </si>
  <si>
    <t>L</t>
  </si>
  <si>
    <t>Guidance</t>
  </si>
  <si>
    <t xml:space="preserve">A site plan or schematic can be a simple sketch through to a complex engineering drawing depending on the size of the supply.  It need not be to scale or include internal domestic plumbing arrangements, but should represent the main components of the supply system. It is essential to understand the layout of the water supply system in order to understand the flow of water from source to tap, and how it is managed and monitored, e.g.by valves, meters and other management devices. If no schematic or site plan is present, risk assessment of the site is difficult if not impossible to achieve.  If not present the likelihood should be scored as 5, the person in control should be requested to make arrangements to draw up plans showing any valves, meters, hydrants etc as part of the action plan </t>
  </si>
  <si>
    <t>An absence of written procedures places reliance on specific individuals, who may not always be available to operate the supply system. Procedures provide a reference for operators and ensure a consistent approach. Records of maintenance and monitoring checks provide a management audit trail, which demonstrate how well a supply is being managed and its performing. If these are absent the person in control should be required to implement them.</t>
  </si>
  <si>
    <t>The presence of manufacturers' instructions for key equipment (e.g. pumps, treatment processes, dosing systems, monitors) provides  an essential reference for operators and provides a record of  equipment requirements as designed. Where any instructions are absent, they should be sought as part of the action plan.</t>
  </si>
  <si>
    <t>Loss of supplies can occur for a variety of reasons, which are often unforeseen. Contingency measures to provide alternative supplies should be documented as written procedures to ensure that the relevant people can reference what to do under these circumstances.DWI have provided guidance on the provision of alternative supplies, which can be obtained from their website. Persons in control should demonstrate that procedures are in place.</t>
  </si>
  <si>
    <t>Operators should be competent in the operation of the supply system they are managing, and have an understanding of the need to apply sound hygienic practice. A lack of competency and/or hygiene awareness presents a risk of contamination of the supply.  The risk assessor must determine what and when training has been undertaken, and whether it is appropriate. For a complex treatment system such as chlorination or chlorine dioxide disinfection a formal training course maybe required, whereas for a UV system informal training form the supplier with written procedures could be appropriate. This can be achieved through dialogue and evidence through certification or other written records.  A judgement as to whether deficiencies present a risk must be made and relevant advice provided.</t>
  </si>
  <si>
    <t>Is the supply sampled, excluding regulatory LA sampling, (i.e. operational)? Confirm what parameters the sample is analysed for and what are the results? Determine if this sampling has identified the presence of any particular hazards which should inform the risk assessment.</t>
  </si>
  <si>
    <t xml:space="preserve">Changes in levels and flows can result in deterioration of raw water quality with associated increases in turbidity and colour due to the suspension of sediment.  This will be most prevalent during periods of heavy rainfall, when flooding and rapid runoff of surface water into the source can occur.  Associated water treatment must be designed to meet the demands of these "flashy" conditions. </t>
  </si>
  <si>
    <t>Any evidence of wildlife, mammals (rabbits, deer, etc.),  birds (gulls, geese, migratory birds,  etc) reptiles ( frogs, newts, etc) at the source could indicate the potential for contamination of the supply either from faecal material or from carcasses falling into the supply. Measures required to mitigate risks from wildlife should  take into account the type and extent of risk presented. The occurrence of wildlife might be transient (e.g. from birds overhead) or more regular, where for example, the source is in close proximity to rabbit warrens.</t>
  </si>
  <si>
    <t>If there are areas where silage is being stored in polyethylene bags (or equivalent) or other farm-derived wastes (faecal contamination) where there is no bunded storage and there is the potential for spillage entering the source (including via land drains) which are permanent or long-term feature then the likelihood should be scored as 5 . The hazard is high ammonia levels which reduces the effectiveness of chlorine disinfection. Chlorination converts ammonia to chloramines which are less potent disinfectants than chlorine itself and can give rise to taste and odour complaints. Therefore, when designing chlorination systems for ammonia-containing waters, the chlorine capacity must be sufficient to produce a free chlorine residual.</t>
  </si>
  <si>
    <t xml:space="preserve">i.e. fish farms. Hazards associated with fish farms are pesticides, particulates from organics feed and waste material, including faecal. </t>
  </si>
  <si>
    <t xml:space="preserve">If there is evidence of the area adjacent to the source having been used for industrial activity which may pose a contamination threat then this should be recorded on the risk assessment. Such activities may include chemical or pharmaceutical production, mineral or other extraction such as coal mining, areas where old fuel tanks may have been located or may still be in place either below or above ground, or industries where solvents would have been in use and may have been disposed of on to the ground, e.g. electroplating, metal working or electronics. </t>
  </si>
  <si>
    <t xml:space="preserve">Recreational water can become contaminated especially if there are boating activities, as boats can discharge oil, lavatory waste or other chemicals into the water. The risk of contamination of a PWS by oil or fuel can be reduced by installation of a boom surrounding the intake point. </t>
  </si>
  <si>
    <t xml:space="preserve">The main hazard associated with algae is filter blocking however some species of blue green algae produce toxins. This is a seasonal occurrence therefore check with the person in control if they have experienced this at the supply. Assessment of the associated risk to public health is not straight forward. Such assessment should therefore take account of specialist advice such as "Blue -green algae (Cyanobacteria) in Inland Waters: Assessment and control of risks to public health.  </t>
  </si>
  <si>
    <t>Are there fuel stores (e.g. domestic tanks) or equipment using fuel, stored within 250m of the source?  Check their condition (are they in good repair and adequately bunded and the suitability of their filling procedure to determine the likelihood.</t>
  </si>
  <si>
    <t>If the chamber is not in a satisfactory state of repair, the lining is not watertight (i.e. where there is deterioration of the cement lining, brick, stone or concrete rings by roots or by other damage) or does not have a watertight cover, then there is a risk of ingress into the spring chamber causing potentially contaminated surface water to enter the supply. If there is evidence that the chamber is not watertight then the likelihood score should reflect the almost certain nature of the hazard</t>
  </si>
  <si>
    <t xml:space="preserve">If the spring chamber does not extend above the level of the floor then there is an increased risk of the top of the spring chamber either being inundated with water, introducing contamination into the chamber . A secure lockable cover is required to prevent malicious (or just curious) persons gaining access to the supply. If there is no apron sloping away from the spring chamber cover, water can pond around the cover and ingress is likely. If there is evidence of this then the likelihood score is almost certain </t>
  </si>
  <si>
    <t>If there are unused supplies or wells associated with the supply under investigation then the potential for material to be introduced directly into the source water exists. For example, if an older, out of use well is located adjacent to the currently operational well, any contamination of the out of use well or borehole can affect the water source. To find information on groundwater vulnerability type the post code into the EA web page www.whatsinmybackyard and look at the aquifer vulnerability map in the ground water section. http://publications.environment-agency.gov.uk/PDF/SCHO1000BFHB-B-E.pdf</t>
  </si>
  <si>
    <t>Look for any evidence of domestic livestock production being present either directly (by the presence of animals in the vicinity of the supply) or indirectly (through presence of broken ground around the supply or the presence of animal droppings around the supply). http://publications.environment-agency.gov.uk/PDF/SCHO1000BFHB-B-E.pdf.  Risks can be increased where the source is in a high vulnerability area ( see B1 Guidance).</t>
  </si>
  <si>
    <t>look for evidence of standing water around the source, or evidence standing water has been present (marshy ground).  This indicates the soil around the source is more likely to be saturated and therefore any flow of surface water into the source will be faster. http://publications.environment-agency.gov.uk/PDF/SCHO1000BFHB-B-E.pdf.  Risks can be increased where the source is in a high vulnerability area ( see B1 Guidance).</t>
  </si>
  <si>
    <t>Surface water or subsurface flows can contaminate the borehole/well where there is inappropriate or absent grouting or lining material. This can be protected against through the use of appropriately engineered borehole arrangements. If suitable arrangements are absent from the site then the permanent nature of the deficiency results in a likelihood score of almost certain (value 5). http://publications.environment-agency.gov.uk/PDF/SCHO1000BFHB-B-E.pdf</t>
  </si>
  <si>
    <t>A properly constructed and well-fitting cover is essential to maintaining the integrity of the source. In addition boreholes require a properly constructed and maintained chamber around the headworks with an inspection cover. The borehole/well casing should extend at least 150mm above the level of the floor and there should be a concrete apron, sloping away from the top of the borehole to ensure that any ingress to the housing will always run away from the top of the borehole. Covers should be of a suitable non degradable material, watertight to prevent ingress of rainwater, vermin-proof to prevent animals from entering the well (i.e. with no holes through which small mammals can enter), and lockable to prevent malicious (or curious) persons gaining access to the supply. Points of cable/wiring entry should have water tight seals.  If ventilation is present ensure that it is also vermin-proof with appropriate wire mesh in place.  http://publications.environment-agency.gov.uk/PDF/SCHO1000BFHB-B-E.pdf</t>
  </si>
  <si>
    <t>If the headworks are in an unsatisfactory state-of-repair then there is an increased risk of vermin entering or of surface flows inundating the structure. If there is evidence that the headworks are in an unsatisfactory state-of-repair then the likelihood score will be almost certain (value = 5). http://publications.environment-agency.gov.uk/PDF/SCHO1000BFHB-B-E.pdf</t>
  </si>
  <si>
    <t>Where possible the intake should be located to ensure minimal variation in raw water quality. Where this is not the case the supply may be vulnerable to unexpected changes such as increased turbidity during heavy rainfall which may affect the efficacy of any subsequent treatment. Other factors affecting raw water quality include stratification, algal blooms or streaming. Streaming is where water short-circuits across a body of water; if contaminated any dilution effect will be reduced.</t>
  </si>
  <si>
    <t>Intakes should generally be protected by screens which remove weeds and debris from the raw water and prevent access by larger fish and vermin.</t>
  </si>
  <si>
    <t>A build up of debris on intake screens reduce flow and may cause a deterioration in the quality of the water supply.  Screens therefore need to be cleaned by mechanical or manual means. Screens should also be suitably sized and located to provide maximum protection.  Ask the site representative (owner/operator) for details of who is responsible for checking the screens and how often. Check any records available.</t>
  </si>
  <si>
    <t>Surface water is very susceptible to sludge/sediment build up due to the exposed nature of the source to the environment. Therefore settlement chambers after the intake points are useful to allow suspended particles to settle out. However the outlet of the chamber should be raised to prevent otherwise settled material access to the rest of the supply system.  Check the mechanism to empty the settlement chamber (drained down or periodically suctioned out) and ask how often this is done. Over time the chamber will fill with sediment which can spill over into the water supply (causing turbid water - which will be unacceptable to consumers or may impact on any available treatment such as UV). Like all tanks it should be constructed of materials that will not adversely affect water quality and be designed to prevent unauthorised access or entry of vermin.</t>
  </si>
  <si>
    <t>If vulnerable to wildlife and livestock the intake must be adequately protected to prevent disturbance of sediment and deposits, which could enter the supply.</t>
  </si>
  <si>
    <t xml:space="preserve">If this occurs,  there is also the potential for insufficiency. Changes in levels and flows can result in deterioration of raw water quality causing increases in turbidity and colour due to the suspension of sediment.  This will be most prevalent during periods of heavy rainfall, when flooding and rapid runoff of surface water into the source can occur, but this can also be in period of drought.  Appropriate water treatment must be in place to meet the demands of these "flashy" conditions. </t>
  </si>
  <si>
    <t xml:space="preserve">The size of the tank should be proportional to demand. Water which remains standing for any length of time in a holding structure will deteriorate to varying degrees depending on the conditions it is exposed to. The level of the water within the reservoir/tank should therefore rise and fall at intervals throughout each day facilitating the constant input of fresh water to the structure. As a guide in raw water storage tanks, the water should be turned over (replenished due to use) every 7 days to avoid taste and odour issues and microbial or biofilm growth. Ask the owner to what extent the water is used on a daily basis and whether the capacity matches the demand, i.e.  If the tank is too small then there may be a risk of insufficiency or if the tank is too large water may stand for long periods due to low demand.  </t>
  </si>
  <si>
    <t xml:space="preserve">The level of protection for all intermediate tanks or similar structures should be equivalent to that recommended for the source itself as the potential for contamination to enter the system via such intermediate points is just as high as for the source itself. </t>
  </si>
  <si>
    <t>Inspection chambers must be adequately protected by fences that are of appropriate height, material and robustness</t>
  </si>
  <si>
    <t xml:space="preserve">Verbal assurance from the owner that a reservoir is regularly cleaned/maintained is not evidence in itself that the action is undertaken or that the frequency is appropriate.  Examine any available records, such as log books and/or supporting documentation such as contractual work receipts as evidence and in addition look for physical signs that covers and access points are in regular use for this purpose. </t>
  </si>
  <si>
    <t xml:space="preserve">Tanks should be adequately protected against the risk of intentional damage. Covers and access points must be securely locked when not in use and access to these points controlled.   Check that the owner has records of all key owners. The reservoir/tank should be suitably robust in structure in a secure location. </t>
  </si>
  <si>
    <t xml:space="preserve">Sediment and sludge build up is expected, but should be minimised through the design and operation of the tank including maintenance activities. Appropriate cleaning means sufficient cleaning to prevent sediment or sludge build up, before it causes microbiological growth or aesthetic risk. </t>
  </si>
  <si>
    <t>For any treatment process there are operational limits beyond which treatment performance diminishes.  The quality of the drinking water being produced may be adversely affected if this occurs. Therefore any process being used beyond its designed capacity or specification requires action to be taken. Refer to any available information provided by the manufacturer on the design specification for the treatment and criteria on which the treatment process was designed. Check whether the 'demand' on the supply has significantly increased since the plant was designed and built e.g. additional commercial premises, large numbers of additional houses. Check the volume of water being treated and the type of treatment process.  Flows greater than design capacity will compromise water quality, due to insufficient contact time with UV or overloading of filters for example.</t>
  </si>
  <si>
    <t>Check for pipe work and/or valves that by-pass any treatment stage.   If a UV lamp can be easily switched off (e.g. to save electricity) this is bypassing a treatment stage.</t>
  </si>
  <si>
    <t xml:space="preserve">Blending can be the mixing of a public water supply with a private supply or between multiple private water sources.  This may be carried out to meet water quality standards. Assessment of the blending strategy requires interpretation of sample results and knowledge of seasonal variations e.g. of boron, arsenic, fluoride and nitrates.  Check that procedures are in place for the calculation and management of the blending ratio. I.e. are the sources being blended in the correctly quantities to meet the criteria defined in procedures to eliminate exceedances of the standards? Does the strategy take into account seasonal variations? </t>
  </si>
  <si>
    <t xml:space="preserve">Variation in flow rates can cause low pressure, insufficient or loss of supply to properties. Flow variations may also compromise water quality by affecting coagulation, clarification, filtration and disinfection treatment processes, particularly when sudden changes occur.  Changes to flow rates should therefore be made gradually and should not exceed the design capacity of any individual treatment process.  </t>
  </si>
  <si>
    <t>Check whether properties or draw-off points fed by the supply ever run out of water.  Treated water storage tanks can be used to help balance fluctuations in demand.  Alternatively actions can be taken in the downstream network to reduce demand such as water efficiency measures.</t>
  </si>
  <si>
    <t xml:space="preserve">The raw water quality at each site will determine the required design of the membrane plant depending on the nature of the water quality challenge. The manufacturer will recommend specific design characteristics and pore sizes for the membranes to remove specific chemical or microbiological contaminants.  Ask for evidence that the membrane plant is site-specific. </t>
  </si>
  <si>
    <t>The manufacturer will specify the frequency at which the filters should be replaced.  Ask for evidence that this is being adhered to.</t>
  </si>
  <si>
    <t>A validation certificate issued on installation should be inspected. Ensure that the device remains effective against target pathogens and check that there have been no changes since the certificate was issued, for example changes in source water quality, flow and demand, number of premises supplied.  The validity of the certificate should be challenged where conditions have changed since its installation.</t>
  </si>
  <si>
    <t>Where UV treatment is installed to mitigate against, for example, the risk of Cryptosporidium then the system should not be operable if the UV is not working.  This may be achieved through failsafe mechanisms whereby the supply ceases if the UV stops working.  If the UV treatment can be switched off, or bypassed, but water can still be delivered there is a risk that undisinfected water may be supplied.  If the system is likely to occasionally shut down, some capacity to store treated water as contingency may be required.</t>
  </si>
  <si>
    <t>Check the UV lamp manual and the specific range for the UV lamp. Can the operator demonstrate that it is operating within this range to address the source water quality challenges.</t>
  </si>
  <si>
    <t>Refer to the maintenance regime recommended by the manufacturer and ask for written documentation that this is being adhered to, including servicing, cleaning the unit and replacing the bulbs.</t>
  </si>
  <si>
    <t xml:space="preserve">Automated chlorine dosing units may operate with a standby system in place, ensuring that chlorine is continued to be dosed at the appropriate level if the main chlorination system fails (for example if the supply runs out, or a dosing line blocks).  This will help ensure water is subject to disinfection at all times. </t>
  </si>
  <si>
    <t>Refer to the maintenance regime recommended by the manufacturer and ask for written documentation that this is being adhered to, including servicing.  Such documentation includes entries in a log book, diary records, and full records.</t>
  </si>
  <si>
    <t>Determine what alarms are in place to alert the operator of any loss of chlorine dosing,  and whether this is linked to any automatic shut down of the supply to prevent undisinfected water entering the supply.</t>
  </si>
  <si>
    <t>Chemicals used in a chlorination system must be approved for use with drinking water supplies and comply with Regulation 5 of the PWS Regulations in England and its equivalent in Wales.</t>
  </si>
  <si>
    <t>Adequate mixing, dosing levels and contact time are important factors for determining disinfection efficacy.  Disinfection by-products should be minimised through control of dosing regimes.</t>
  </si>
  <si>
    <t xml:space="preserve">Check all chemicals being used on site to ensure they comply with Regulation 5 and that they are within expiry date. </t>
  </si>
  <si>
    <t>Check how chemical deliveries are made and ensure there are controls in place to avoid mix up of chemicals e.g. check dosing points are unique, chemical deliveries are always accompanied by competent person, an approved chemical deliverer is employed, or that a chemical specification sheet accompanies any delivery.</t>
  </si>
  <si>
    <t>Ask for evidence as to how any dosing point is protected from extremes of weather of physical damage.</t>
  </si>
  <si>
    <t>Check there is an adequate procedure in place to restart treatment processes after loss of power, including checks of individual processes to ensure they are working within specification.  Some processes such as biological filters may require a period of run to waste.</t>
  </si>
  <si>
    <t>Does the site have a back up generator that is sufficient to power up all the critical treatment processes?  Where an alternate power supply is not present; what contingency is in place for the provision of alternate supplies of drinking water?  See question Z12.</t>
  </si>
  <si>
    <t>Check perimeter fencing, access gates and the control of the use of any security keys.  Other security measures such as patrols and CCTV should be considered depending on the size of the supply.</t>
  </si>
  <si>
    <t>Gauge from surrounding topography if the site is at risk of flooding. Ask the person in control if the site has been flooded in the past.  The Environment Agency provide information on flood zones via their and 'What's in my backyard?' website tool.</t>
  </si>
  <si>
    <t>Gauge from topography and access routes if the site could become isolated during adverse weather. Ask the person in control if the site has been isolated in adverse weather conditions such as flooding or heavy snow.  Lack of access during these times may mean essential water quality checks can not be made, or that chemicals stocks can not be replenished.  For sites where access is difficult during periods of adverse weather there should be adequate procedures to manage stocks of treatment chemicals and communication with consumers should boil water advice be necessary.</t>
  </si>
  <si>
    <t xml:space="preserve">Cold weather can cause dosing lines to freeze and have a direct adverse impact on the efficacy of treatment processes.   Pipes should be lagged where appropriate and equipment protected from frost / freezing.  During periods of cold weather treatment processes should be checked and there should be adequate contingency procedures should pipes or processes fail.  See question U3. </t>
  </si>
  <si>
    <t xml:space="preserve">Chemical storage should  be contained in a bunded area sufficient to hold all the chemical compound in the event of a burst container. Check there are no drain holes in the bunding and that the containment area is not liable to fill with rain water. This can be a robust solid crate or tub if large enough. </t>
  </si>
  <si>
    <t>On-line monitors should be appropriate to any treatment processes present.  Where filtration is practiced or UV treatment is in place, turbidity monitors allow the operators to check that filtration is effective in reducing the turbidity levels, so that water presented for disinfection is below 1 NTU. If the supply is chlorinated, a chlorine monitor will ensure that the supply is maintaining the effective chlorine dose for disinfection.  If appropriate manual checks are not carried out (with appropriate documentation), on line monitors or an equivalent system should be used.</t>
  </si>
  <si>
    <t>Are they calibrated and maintained?</t>
  </si>
  <si>
    <t>Most on-line monitors require regular calibration and occasional maintenance to ensure their measurements are accurate and the person in control of the supply can be assured that the process is operating within specification.  The manufacturers should specify the frequency, but as a rule calibration with standards should be at least monthly.  If this is carried out through a service agreement with the installer or other contractor, then you should confirm that the number of visits are appropriate and there is evidence the service agreement is being adhered to.</t>
  </si>
  <si>
    <t xml:space="preserve">This should be proportionate to the size of the supply - one with two or three domestic dwellings may not require alarms, but a supply with several properties including commercial premises should have alarms on the monitors.  If they do, are the trigger levels appropriate?  Turbidity on filtered water should alarm at 1NTU as above this any subsequent UV treatment will not be fully effective. If chlorine disinfection is practised, the operator should specify triggers for low or high dose which should alarm if breached to alert them to the fact that either the water is not being adequately disinfected, or that water is being supplied with high levels of chlorine, which may be unacceptable to the consumer. Check what action is taken if the alarm is triggered - is the response time appropriate and is there evidence the procedures are being adhered to. Is there an auto shutdown of the supply if disinfection fails? An auto shut down would be appropriate if no one could hear the alarm and it could not be acted on. </t>
  </si>
  <si>
    <t xml:space="preserve">If monitors are not present, or they are not linked to alarms, does the operator carry out any routine on-site tests.  Typically this should be chlorine levels if chlorine disinfection is carried out, turbidity if filtration and/or UV treatment is in place.  On-site testing should be carried out on a routine basis (daily to weekly at a minimum depending on the nature of the source, hazards in the catchment and the population served) and also on a reactive basis, for example if rainwater causes increased turbidity in the source water then additional monitoring should be carried out during and after periods of heavy rain. The extent of the monitoring depends on the nature of the raw water and the upstream distribution network. </t>
  </si>
  <si>
    <t>This should at least include locations of the incoming water flow, direction of flow, bypass points, dosing points, treatment type and points, monitor locations, out flow, etc. and materials.</t>
  </si>
  <si>
    <t>For a PDS this question is only relevant if additional treatment takes place after the point of entry from the public supply. For all other private supplies this can be determined by the examination of sample results, either taken during the risk assessment, during previous risk assessments or through other monitoring arrangements, e.g. EA ground water monitoring surveys, on-site tests. If results indicate that the water is not compliant with quality standards, the control measure(s) must be appropriate to the cause, as indicated by the results, and may require revision of the treatment.</t>
  </si>
  <si>
    <t xml:space="preserve">There are many different disinfection by-products but the most commonly analysed-for one is Trihalomethanes (THMs) which is usually identified through sample results. In certain circumstances they may cause taste/odour complaints.  This will only be applicable in a Private Distribution system if there is additional treatment after the point of supply and where chloramination or chlorination is present, and such an arrangement should be checked. The presence of THMs is linked to high levels of organic matter in the raw water and/or poor dosing controls during treatment. </t>
  </si>
  <si>
    <t>If chlorine disinfection is practised, determine chlorine residuals through on-site tests. For a private distribution system there may be a residual disinfectant in the network.  Answer 'yes' to this question if at least 0.2mg/l is present.</t>
  </si>
  <si>
    <t>Relates to the existence of a procedure and how well it ensures protection against contamination i.e. hygienic operations (repairs being carried in a clean environment, fittings disinfected before use, etc.). If no, the likelihood score relates to the frequency of mains repair or other maintenance.</t>
  </si>
  <si>
    <t>A history of fractures or faults (burst pipes, loss of supplies) could indicate that the pipework is in an unsatisfactory condition or is vulnerable to damage.  In a pumped supply this may indicate a lack of pressure control resulting in leaking pipes.  Other indicators of existing leaks may be lower than expected chlorine residuals (on a chlorinated supply), high plate counts or other microbial indicators although these may be absent as under normal (pressurised) conditions ingress will not occur.</t>
  </si>
  <si>
    <t>Third parties (contractors, builders, tenant farmers etc.) should only have access to hydrants via a procedure of authorised permission to operate them.  This should only be granted where risk to disturbing deposits has been assessed as low.  Where no such system is in place, an appropriate procedure must be implemented which should include control of their use.</t>
  </si>
  <si>
    <t xml:space="preserve">This relates to not only the presence of these types of pipes, but also the possibility that they could be exposed to contamination and migration of the volatiles through the plastic pipes into the water.  </t>
  </si>
  <si>
    <t xml:space="preserve">Closed valves require periodic operation to prevent them seizing.  However, deposits do collect behind them over time and can cause discolouration and turbidity.   Therefore such operations must be controlled by an approval procedure, to ensure valve operations are first risk accessed and only carried out by competent persons following an appropriate procedure. </t>
  </si>
  <si>
    <t>Characterised by either sections of mains of a relatively large diameter in relation to the demand off it e.g. a 3" main with a trough at the end which is only occasionally used is likely to contain stagnant water; or legs of main with no connections off it therefore no turnover of water or where  a low discharge point (i.e. single standpipe).  'Dead legs' of main may be present (no connections off it) which are valved out of the distribution system, which pose a hazard if there are insufficient measures to prevent the valve being operated.</t>
  </si>
  <si>
    <t>Lead pipes are usually only found in distribution systems laid before the 1970s. Unpainted lead pipes appear dull grey. They are also soft and if they are gently scraped you will see the shiny, silver-coloured metal beneath.  Dissolution of lead into the water supply occurs at a higher rate where the pH of the water is lower (more acidic).   If found short term measures include advising the consumers to run the tap before use, especially when the water has been standing in the pipes for longer periods of time (e.g. overnight), longer term measures include replacing the lead pipes. If parts of the distribution system are metallic, potentially laid pre-1970 but the person in control is now aware of their material, a first draw sample for lead may be appropriate to confirm.</t>
  </si>
  <si>
    <t xml:space="preserve">If there are provisions made to provide water to animal watering troughs or other connections where back-siphonage may occur, e.g. from a hosepipe permanently connected, there is potential for the contents of the trough or container to be back-siphoned into the distribution pipe and for the contents of the trough or container to enter the supply. The contents of a cattle watering trough or a barrel into which the end of a hose is submerged presents a hazard if it enters the supply system. It is essential that where connections are made on the system prior to the first taps to be used for domestic (potable) consumption appropriate back-siphonage prevention devices are fitted. </t>
  </si>
  <si>
    <t xml:space="preserve">There should be a clear site plan or schematic with the location (and direction of flow) of the drinking water, greywater or sewage pipes. There should be clear labelling and pipe specification for the different systems - full details in BS 8515 and WRAS guidance Note 9 - 02 -05. Main water connections to any private water supply must be protected from cross-connection and backflow protection is required on the mains supply.  Contact the local water company if this is absent or there are any possible contraventions of the Water Fittings Regulations. </t>
  </si>
  <si>
    <t>Ask the operator if there have been any complaints about the water being supplied or have known taste, odour or aquatic animal issues. In England and Wales 50% of drinking water is derived from surface water, which contains small plants (algae) and animals.  When surface water is treated the majority of these plants and animals are removed.  However some animals and algae can pass through water filters and enter the distribution system.  During periods of low flow or stagnation in particular colonies of these animals can develop and therefore be present in the water drawn from the tap. Taste and odours issues may arise from certain algal products such as geosmin.</t>
  </si>
  <si>
    <t>The level of protection for all tanks or similar structures should be equivalent to that recommended for the source itself as the potential for contamination to enter the system via such structures is just as high as for the source itself.</t>
  </si>
  <si>
    <t>Structural cracks and other defects in the roof and sides of the reservoir/tank provide a route of  contamination, notably microbiological, via water ingress/rain.   The reservoir/tank should be in a good general state of repair. Inspect its condition, looking for points of ingress and weakness, paying particular attention to the roof condition, and areas of notable deterioration or decay, which pose a future risk should the structure come under stress. Where possible carry out internal inspections to determine any points of ingress or potential points of ingress.  Flooding the roof during inspections will highlight areas requiring remediation.  Any reports from contracted inspections should be consulted to assist with the assessment.</t>
  </si>
  <si>
    <t>The over all structure of the reservoir should be fit for purpose at all times to ensure any risk to its integrity is not compromised.  Consider its position and robustness (including the material it is made of) in terms of its exposure to adverse weather in a worse case scenario and livestock within its vicinity.</t>
  </si>
  <si>
    <t xml:space="preserve">Waste pipes may allow their contents to leach into the soil if damaged and enter the reservoir/tank where its integrity is compromised. Assess available information for example about previous defects, the age of the pipes and their location to determine the likelihood of the hazard presented. Consider whether the pipe(s) could be relocated to lower depth ( avoiding damage) moved to reduce the contamination risk. All contractor on site should be made aware of the location of waste pipes when working on the site.  </t>
  </si>
  <si>
    <t xml:space="preserve">Reservoirs should be adequately protected against the risk of intentional damage. Covers and access points must be securely locked when not in use and access to these points controlled.   Check that the owner has records of all key owners. The reservoir/tank should be suitably robust in structure in a secure location.  All tanks must be insulated against solar heat gain or freezing. </t>
  </si>
  <si>
    <t>Inspection chambers must be adequately protected by fences that are of appropriate height, material and robustness.</t>
  </si>
  <si>
    <t>Verbal assurance from the owner that a reservoir is regularly cleaned/maintained is not evidence in itself that the action is undertaken or that the frequency is appropriate.  Examine any available records, such as log books and/or supporting documentation such as contractual work receipts as evidence and in addition look for physical signs that covers and access points are in regular use for this purpose. Annual cleaning is recommended for a surface water supply and frequency for other sources should be determined as appropriate, based on water quality history and the current risk assessment.  Note that this question is not applicable to temporary installations / events.</t>
  </si>
  <si>
    <t xml:space="preserve">Water which remains standing for any length of time in a holding structure will deteriorate to varying degrees depending on the conditions it is exposed to. The level of the water within the reservoir/tank should therefore rise and fall at intervals throughout each day facilitating the constant input of fresh water to the structure.    Ask the owner to what extent the water is used on a daily basis to determine whether the water turnover is adequate. </t>
  </si>
  <si>
    <t xml:space="preserve">Many properties served by a private supply, particularly those on smaller supplies, will have a header tank within the property to provide sufficient water pressure for the household and also to act as a balancing tank to equalise the pressure differences experienced in the system when pumps are operating to bring water into the property. However, if the header tank is not properly constructed and protected then any material that may be present in the roof space, whether that be dust or mice or bat droppings, will have the potential to enter the tank and so contaminate the supply. If the property has a header tank which feeds the main domestic (potable) tap, usually the kitchen cold water tap, and that tank is not properly protected then the risk characterisation score should reflect the situation encountered and a “Yes” response entered, and a likelihood of 5. If the header tank is present and unprotected but does not feed the main domestic (potable) tap then the risk assessment can be moderated. If when asked the owner cannot provide the evidence to show the condition, protection and cleaning regime for the tank it must be assumed these factors are not satisfactory and there is a high likelihood of contamination. If this evidence is subsequently provided the score can be reassessed.    </t>
  </si>
  <si>
    <t xml:space="preserve">The lid should be made of suitable material, exclude light and be tightly fitting and secure, so that birds, vermin and dust cannot get into the water.  </t>
  </si>
  <si>
    <t>Tanks should be inspected once per year and depending on the results, an appropriate cleaning regime put in place.  Inspections and cleaning should be recorded.  Where no records are currently kept, request the person in control to set them up.</t>
  </si>
  <si>
    <t xml:space="preserve">High levels of lead in drinking waters are usually caused by the dissolution of lead (plumbosolvency) from lead pipe work, tank linings or use of leaded alloys in water fittings. Traces of lead may also be derived from lead solder and from PVC pipes containing lead-based stabilisers. If the pipe is dull-grey and is easy to scratch leaving shiny marks then it is likely to be lead. The UK drinking water quality regulations specify a standard for lead of 10 μg/l to be met by 2013. For small water supply systems the best approach is the replacement of lead-containing materials with non-leaded alternatives. However treatment methods are available to reduce plumbosolvency. Water that has been standing in lead pipes for long periods, for example overnight, should not be drunk. In these circumstances, the tap should be run for long enough to clear the pipes before taking water for drinking or cooking. </t>
  </si>
  <si>
    <t>Drinking water should be visually clear and free of exceptional odours at the time of the visit.  If on-site turbidity tests are carried out the results should be &lt;4NTU.</t>
  </si>
  <si>
    <t>In recent years, rainwater harvesting systems are becoming more prevalent and are often fitted to new build properties by design.  There are guidelines about their installation to ensure that there is no risk of contaminating other drinking water supplies to the property which the harvesting system is designed to augment (see BS 8515 - Rainwater harvesting systems Code of Practice ). Where a rainwater harvesting system is installed, the pipe work should be separate to the private supply (no cross-connections), should be clearly labelled, and there should be an air gap (or other suitable backflow protection) where the private drinking supply connects to any chamber which also has a rainwater supply.  Where the source to a property is originally public water supplies (i.e. a private distribution system) these requirements are covered by the Water Fittings Regulations 1999, which the local water undertaker has a duty to enforce. Otherwise for a private water supply if there is a rainwater harvesting system installed and the consumer is experiencing taste, odour, discolouration or other aspects of water quality with their drinking water then the Local Authority should ask for records of the system installation to determine that there is no risk of cross contamination.</t>
  </si>
  <si>
    <t xml:space="preserve">A point of use (POU) device is a property specific treatment device. The manufacturers of each treatment unit will specify the frequency and type of maintenance required.  Ask the owner for evidence that this is being adhered to.   </t>
  </si>
  <si>
    <t xml:space="preserve">The water quality at each premises will determine the required point of use treatment dependant on the contaminant that the unit should remove or inactivate. Ask for evidence that the unit(s) is designed for the property. </t>
  </si>
  <si>
    <t>Select Risk number:</t>
  </si>
  <si>
    <t>Risk level:</t>
  </si>
  <si>
    <t>Ref</t>
  </si>
  <si>
    <t>Adur District Council</t>
  </si>
  <si>
    <t>Allerdale Borough Council</t>
  </si>
  <si>
    <t>Amber Valley Borough Council</t>
  </si>
  <si>
    <t>Arun District Council</t>
  </si>
  <si>
    <t>Ashfield District Council</t>
  </si>
  <si>
    <t>Ashford Borough Council</t>
  </si>
  <si>
    <t>Aylesbury Vale District Council</t>
  </si>
  <si>
    <t>Babergh District Council</t>
  </si>
  <si>
    <t>Barking and Dagenham</t>
  </si>
  <si>
    <t>Barnet</t>
  </si>
  <si>
    <t>Barnsley Metropolitan Borough Council</t>
  </si>
  <si>
    <t>Barrow-in-Furness Borough Council</t>
  </si>
  <si>
    <t>Basildon District Council</t>
  </si>
  <si>
    <t>Basingstoke &amp; Deane Borough Council</t>
  </si>
  <si>
    <t>Bassetlaw Borough Council</t>
  </si>
  <si>
    <t>Bath &amp; North East Somerset District Council</t>
  </si>
  <si>
    <t>Bedford Borough Council</t>
  </si>
  <si>
    <t>Bexley</t>
  </si>
  <si>
    <t>Birmingham City Council</t>
  </si>
  <si>
    <t>Blaby District Council</t>
  </si>
  <si>
    <t>Blackburn with Darwen Borough Council</t>
  </si>
  <si>
    <t>Blackpool Borough Council</t>
  </si>
  <si>
    <t>Blaenau Gwent County Borough Council</t>
  </si>
  <si>
    <t>Bolsover District Council</t>
  </si>
  <si>
    <t>Bolton Metropolitan Borough Council</t>
  </si>
  <si>
    <t>Boston Borough Council</t>
  </si>
  <si>
    <t>Bournemouth Borough Council</t>
  </si>
  <si>
    <t>Bracknell Forest Borough Council</t>
  </si>
  <si>
    <t>Bradford Metropolitan District Council</t>
  </si>
  <si>
    <t>Braintree District Council</t>
  </si>
  <si>
    <t>Breckland District Council</t>
  </si>
  <si>
    <t>Brent</t>
  </si>
  <si>
    <t>Brentwood Borough Council</t>
  </si>
  <si>
    <t>Bridgend County Borough Council</t>
  </si>
  <si>
    <t>Brighton &amp; Hove City Council</t>
  </si>
  <si>
    <t>Bristol City Council</t>
  </si>
  <si>
    <t>Broadland District Council</t>
  </si>
  <si>
    <t>Bromley</t>
  </si>
  <si>
    <t>Bromsgrove District Council</t>
  </si>
  <si>
    <t>Broxbourne Borough Council</t>
  </si>
  <si>
    <t>Broxtowe Borough Council</t>
  </si>
  <si>
    <t>Burnley Borough Council</t>
  </si>
  <si>
    <t>Bury Metropolitan Borough Council</t>
  </si>
  <si>
    <t>Caerphilly County Borough Council</t>
  </si>
  <si>
    <t>Calderdale Metropolitan Borough Council</t>
  </si>
  <si>
    <t>Cambridge City Council</t>
  </si>
  <si>
    <t>Camden</t>
  </si>
  <si>
    <t>Cannock Chase District Council</t>
  </si>
  <si>
    <t>Canterbury City Council</t>
  </si>
  <si>
    <t>Cardiff Council</t>
  </si>
  <si>
    <t>Carlisle City Council</t>
  </si>
  <si>
    <t>Carmarthenshire County Council</t>
  </si>
  <si>
    <t>Castle Point Borough Council</t>
  </si>
  <si>
    <t>Central Bedfordshire Council</t>
  </si>
  <si>
    <t>Ceredigion County Council</t>
  </si>
  <si>
    <t>Charnwood Borough Council</t>
  </si>
  <si>
    <t>Chelmsford Borough Council</t>
  </si>
  <si>
    <t>Cheltenham Borough Council</t>
  </si>
  <si>
    <t>Cherwell District Council</t>
  </si>
  <si>
    <t>Cheshire East Council</t>
  </si>
  <si>
    <t>Cheshire West &amp; Chester Council</t>
  </si>
  <si>
    <t>Chesterfield Borough Council</t>
  </si>
  <si>
    <t>Chichester District Council</t>
  </si>
  <si>
    <t>Chiltern District Council</t>
  </si>
  <si>
    <t>Chorley Borough Council</t>
  </si>
  <si>
    <t>Christchurch Borough Council</t>
  </si>
  <si>
    <t>City of London</t>
  </si>
  <si>
    <t>Colchester Borough Council</t>
  </si>
  <si>
    <t>Conwy County Borough Council</t>
  </si>
  <si>
    <t>Copeland Borough Council</t>
  </si>
  <si>
    <t>Corby Borough Council</t>
  </si>
  <si>
    <t>Cornwall Council</t>
  </si>
  <si>
    <t>Cotswold District Council</t>
  </si>
  <si>
    <t>Coventry City Council</t>
  </si>
  <si>
    <t>Craven District Council</t>
  </si>
  <si>
    <t>Crawley Borough Council</t>
  </si>
  <si>
    <t>Croydon</t>
  </si>
  <si>
    <t>Dacorum Borough Council</t>
  </si>
  <si>
    <t>Darlington Borough Council</t>
  </si>
  <si>
    <t>Dartford Borough Council</t>
  </si>
  <si>
    <t>Daventry District Council</t>
  </si>
  <si>
    <t>Denbighshire County Council</t>
  </si>
  <si>
    <t>Derby City Council</t>
  </si>
  <si>
    <t>Derbyshire Dales District Council</t>
  </si>
  <si>
    <t>Doncaster Metropolitan Borough Council</t>
  </si>
  <si>
    <t>Dover District Council</t>
  </si>
  <si>
    <t>Dudley Metropolitan Borough Council</t>
  </si>
  <si>
    <t>Durham County Council</t>
  </si>
  <si>
    <t>Ealing</t>
  </si>
  <si>
    <t>East Cambridgeshire District Council</t>
  </si>
  <si>
    <t>East Devon District Council</t>
  </si>
  <si>
    <t>East Dorset District Council</t>
  </si>
  <si>
    <t>East Hampshire District Council</t>
  </si>
  <si>
    <t>East Hertfordshire Council</t>
  </si>
  <si>
    <t>East Lindsey District Council</t>
  </si>
  <si>
    <t>East Northamptonshire District Council</t>
  </si>
  <si>
    <t>East Riding of Yorkshire Council</t>
  </si>
  <si>
    <t>East Staffordshire Borough Council</t>
  </si>
  <si>
    <t>Eastbourne Borough Council</t>
  </si>
  <si>
    <t>Eastleigh Borough Council</t>
  </si>
  <si>
    <t>Eden District Council</t>
  </si>
  <si>
    <t>Elmbridge Borough Council</t>
  </si>
  <si>
    <t>Enfield</t>
  </si>
  <si>
    <t>Epping Forest District Council</t>
  </si>
  <si>
    <t>Epsom and Ewell Borough Council</t>
  </si>
  <si>
    <t>Erewash Borough Council</t>
  </si>
  <si>
    <t>Exeter City Council</t>
  </si>
  <si>
    <t>Fareham Borough Council</t>
  </si>
  <si>
    <t>Fenland District Council</t>
  </si>
  <si>
    <t>Flintshire County Council</t>
  </si>
  <si>
    <t>Forest of Dean District Council</t>
  </si>
  <si>
    <t>Fylde Borough Council</t>
  </si>
  <si>
    <t>Gateshead Metropolitan Borough Council</t>
  </si>
  <si>
    <t>Gedling Borough Council</t>
  </si>
  <si>
    <t>Gloucester City Council</t>
  </si>
  <si>
    <t>Gosport Borough Council</t>
  </si>
  <si>
    <t>Gravesham Borough Council</t>
  </si>
  <si>
    <t>Great Yarmouth Borough Council</t>
  </si>
  <si>
    <t>Greenwich</t>
  </si>
  <si>
    <t>Guildford Borough Council</t>
  </si>
  <si>
    <t>Gwynedd County Council</t>
  </si>
  <si>
    <t>Hackney</t>
  </si>
  <si>
    <t>Halton Borough Council</t>
  </si>
  <si>
    <t>Hambleton District Council</t>
  </si>
  <si>
    <t>Hammersmith and Fulham</t>
  </si>
  <si>
    <t>Harborough District Council</t>
  </si>
  <si>
    <t>Haringey</t>
  </si>
  <si>
    <t>Harlow District Council</t>
  </si>
  <si>
    <t>Harrogate Borough Council</t>
  </si>
  <si>
    <t>Harrow</t>
  </si>
  <si>
    <t>Hart District Council</t>
  </si>
  <si>
    <t>Hartlepool Borough Council</t>
  </si>
  <si>
    <t>Hastings Borough Council</t>
  </si>
  <si>
    <t>Havant Borough Council</t>
  </si>
  <si>
    <t>Havering</t>
  </si>
  <si>
    <t>Herefordshire</t>
  </si>
  <si>
    <t>Hertsmere Borough Council</t>
  </si>
  <si>
    <t>High Peak Borough Council</t>
  </si>
  <si>
    <t>Hillingdon</t>
  </si>
  <si>
    <t>Hinckley and Bosworth Borough Council</t>
  </si>
  <si>
    <t>Horsham District Council</t>
  </si>
  <si>
    <t>Hounslow</t>
  </si>
  <si>
    <t>Hull City Council</t>
  </si>
  <si>
    <t>Huntingdonshire District Council</t>
  </si>
  <si>
    <t>Hyndburn Borough Council</t>
  </si>
  <si>
    <t>Ipswich Borough Council</t>
  </si>
  <si>
    <t>Isle of Anglesey County Council</t>
  </si>
  <si>
    <t>Isle of Wight Council</t>
  </si>
  <si>
    <t>Isles of Scilly</t>
  </si>
  <si>
    <t>Islington</t>
  </si>
  <si>
    <t>Kensington and Chelsea</t>
  </si>
  <si>
    <t>Kettering Borough Council</t>
  </si>
  <si>
    <t>King's Lynn and West Norfolk Borough Council</t>
  </si>
  <si>
    <t>Kingston upon Thames</t>
  </si>
  <si>
    <t>Kirklees Council</t>
  </si>
  <si>
    <t>Knowsley MBC</t>
  </si>
  <si>
    <t>Lambeth</t>
  </si>
  <si>
    <t>Lancaster City Council</t>
  </si>
  <si>
    <t>Leeds City Council</t>
  </si>
  <si>
    <t>Leicester City Council</t>
  </si>
  <si>
    <t>Lewes District Council</t>
  </si>
  <si>
    <t>Lewisham</t>
  </si>
  <si>
    <t>Lichfield District Council</t>
  </si>
  <si>
    <t>Lincoln Council</t>
  </si>
  <si>
    <t>Liverpool City Council</t>
  </si>
  <si>
    <t>Luton Borough Council</t>
  </si>
  <si>
    <t>Maidstone Borough Council</t>
  </si>
  <si>
    <t>Maldon District Council</t>
  </si>
  <si>
    <t>Malvern Hills District Council</t>
  </si>
  <si>
    <t>Manchester City Council</t>
  </si>
  <si>
    <t>Mansfield District Council</t>
  </si>
  <si>
    <t>Medway Council</t>
  </si>
  <si>
    <t>Melton Borough Council</t>
  </si>
  <si>
    <t>Mendip District Council</t>
  </si>
  <si>
    <t>Merthyr Tydfil County Borough Council</t>
  </si>
  <si>
    <t>Merton</t>
  </si>
  <si>
    <t>Mid Devon District Council</t>
  </si>
  <si>
    <t>Mid Suffolk District Council</t>
  </si>
  <si>
    <t>Mid Sussex District Council</t>
  </si>
  <si>
    <t>Middlesbrough Borough Council</t>
  </si>
  <si>
    <t>Milton Keynes Council</t>
  </si>
  <si>
    <t>Mole Valley District Council</t>
  </si>
  <si>
    <t>Monmouthshire County Council</t>
  </si>
  <si>
    <t>Neath Port Talbot County Borough Council</t>
  </si>
  <si>
    <t>New Forest District Council</t>
  </si>
  <si>
    <t>Newark and Sherwood District Council</t>
  </si>
  <si>
    <t>Newcastle-under-Lyme Borough Council</t>
  </si>
  <si>
    <t>Newcastle-upon-Tyne City Council</t>
  </si>
  <si>
    <t>Newham Council</t>
  </si>
  <si>
    <t>Newport City Council</t>
  </si>
  <si>
    <t>North Devon District Council</t>
  </si>
  <si>
    <t>North Dorset District Council</t>
  </si>
  <si>
    <t>North East Derbyshire District Council</t>
  </si>
  <si>
    <t>North East Lincolnshire Council</t>
  </si>
  <si>
    <t>North Hertfordshire District Council</t>
  </si>
  <si>
    <t>North Kesteven District Council</t>
  </si>
  <si>
    <t>North Lincolnshire Council</t>
  </si>
  <si>
    <t>North Norfolk District Council</t>
  </si>
  <si>
    <t>North Somerset District Council</t>
  </si>
  <si>
    <t>North Tyneside Metropolitan Borough Council</t>
  </si>
  <si>
    <t>North Warwickshire Borough Council</t>
  </si>
  <si>
    <t>North West Leicestershire District Council</t>
  </si>
  <si>
    <t>Northampton Borough Council</t>
  </si>
  <si>
    <t>Northumberland County Council</t>
  </si>
  <si>
    <t>Norwich City Council</t>
  </si>
  <si>
    <t>Nottingham City Council</t>
  </si>
  <si>
    <t>Nuneaton &amp; Bedworth Borough Council</t>
  </si>
  <si>
    <t>Oadby and Wigston Borough Council</t>
  </si>
  <si>
    <t>Oldham Metropolitan Borough Council</t>
  </si>
  <si>
    <t>Oxford City Council</t>
  </si>
  <si>
    <t>Pembrokeshire County Council</t>
  </si>
  <si>
    <t>Pendle Borough Council</t>
  </si>
  <si>
    <t>Peterborough City Council</t>
  </si>
  <si>
    <t>Plymouth City Council</t>
  </si>
  <si>
    <t>Poole Borough Council</t>
  </si>
  <si>
    <t>Portsmouth City Council</t>
  </si>
  <si>
    <t>Powys County Council</t>
  </si>
  <si>
    <t>Preston City Council</t>
  </si>
  <si>
    <t>Purbeck District Council</t>
  </si>
  <si>
    <t>Reading Borough Council</t>
  </si>
  <si>
    <t>Redbridge</t>
  </si>
  <si>
    <t>Redcar &amp; Cleveland Borough Council</t>
  </si>
  <si>
    <t>Redditch Borough Council</t>
  </si>
  <si>
    <t>Reigate and Banstead Borough Council</t>
  </si>
  <si>
    <t>Rhondda Cynon Taff County Borough Council</t>
  </si>
  <si>
    <t>Ribble Valley Borough Council</t>
  </si>
  <si>
    <t>Richmond upon Thames</t>
  </si>
  <si>
    <t>Richmondshire District Council</t>
  </si>
  <si>
    <t>Rochdale Metropolitan Borough Council</t>
  </si>
  <si>
    <t>Rochford District Council</t>
  </si>
  <si>
    <t>Rossendale Borough Council</t>
  </si>
  <si>
    <t>Rother District Council</t>
  </si>
  <si>
    <t>Rotherham Metropolitan Borough Council</t>
  </si>
  <si>
    <t>Rugby Borough Council</t>
  </si>
  <si>
    <t>Runnymede Borough Council</t>
  </si>
  <si>
    <t>Rushcliffe Borough Council</t>
  </si>
  <si>
    <t>Rushmoor Borough Council</t>
  </si>
  <si>
    <t>Rutland County Council District Council</t>
  </si>
  <si>
    <t>Ryedale District Council</t>
  </si>
  <si>
    <t>Salford City Council</t>
  </si>
  <si>
    <t>Sandwell Metropolitan Borough Council</t>
  </si>
  <si>
    <t>Scarborough Borough Council</t>
  </si>
  <si>
    <t>Sedgmoor District Council</t>
  </si>
  <si>
    <t>Sefton Metropolitan Borough Council</t>
  </si>
  <si>
    <t>Selby District Council</t>
  </si>
  <si>
    <t>Sevenoaks District Council</t>
  </si>
  <si>
    <t>Sheffield City Council</t>
  </si>
  <si>
    <t>Shepway District Council</t>
  </si>
  <si>
    <t>Shropshire Council</t>
  </si>
  <si>
    <t>Slough Borough Council</t>
  </si>
  <si>
    <t>Solihull Metropolitan Borough Council</t>
  </si>
  <si>
    <t>South Buckinghamshire District Council</t>
  </si>
  <si>
    <t>South Cambridgeshire District Council</t>
  </si>
  <si>
    <t>South Derbyshire District Council</t>
  </si>
  <si>
    <t>South Gloucestershire Council</t>
  </si>
  <si>
    <t>South Hams District Council</t>
  </si>
  <si>
    <t>South Holland District Council</t>
  </si>
  <si>
    <t>South Kesteven District Council</t>
  </si>
  <si>
    <t>South Lakeland District Council</t>
  </si>
  <si>
    <t>South Norfolk Council</t>
  </si>
  <si>
    <t>South Northamptonshire Council</t>
  </si>
  <si>
    <t>South Oxfordshire District Council</t>
  </si>
  <si>
    <t>South Ribble Borough Council</t>
  </si>
  <si>
    <t>South Somerset District Council</t>
  </si>
  <si>
    <t>South Staffordshire District Council</t>
  </si>
  <si>
    <t>South Tyneside Metropolitan Borough Council</t>
  </si>
  <si>
    <t>Southampton City Council</t>
  </si>
  <si>
    <t>Southend-on-Sea Borough Council</t>
  </si>
  <si>
    <t>Southwark</t>
  </si>
  <si>
    <t>Spelthorne Borough Council</t>
  </si>
  <si>
    <t>St Albans District Council</t>
  </si>
  <si>
    <t>St Helens Metropolitan Borough Council</t>
  </si>
  <si>
    <t>Stafford Borough Council</t>
  </si>
  <si>
    <t>Staffordshire Moorlands District Council</t>
  </si>
  <si>
    <t>Stevenage Borough Council</t>
  </si>
  <si>
    <t>Stockport MBC</t>
  </si>
  <si>
    <t>Stockton on Tees Borough Council</t>
  </si>
  <si>
    <t>Stoke-on-Trent City Council</t>
  </si>
  <si>
    <t>Stratford-on-Avon District Council</t>
  </si>
  <si>
    <t>Stroud District Council</t>
  </si>
  <si>
    <t>Sunderland City Council</t>
  </si>
  <si>
    <t>Surrey Heath Borough Council</t>
  </si>
  <si>
    <t>Sutton</t>
  </si>
  <si>
    <t>Swale Borough Council</t>
  </si>
  <si>
    <t>Swansea City and Borough Council</t>
  </si>
  <si>
    <t>Swindon Borough Council</t>
  </si>
  <si>
    <t>Tameside Metropolitan Borough</t>
  </si>
  <si>
    <t>Tamworth Borough Council</t>
  </si>
  <si>
    <t>Taunton Deane Borough Council</t>
  </si>
  <si>
    <t>Teignbridge District Council</t>
  </si>
  <si>
    <t>Telford &amp; Wrekin Council</t>
  </si>
  <si>
    <t>Test Valley Borough Council</t>
  </si>
  <si>
    <t>Tewkesbury Borough Council</t>
  </si>
  <si>
    <t>Thanet District Council</t>
  </si>
  <si>
    <t>Three Rivers District Council</t>
  </si>
  <si>
    <t>Thurrock Council</t>
  </si>
  <si>
    <t>Torbay Council</t>
  </si>
  <si>
    <t>Torfaen County Borough Council</t>
  </si>
  <si>
    <t>Torridge District Council</t>
  </si>
  <si>
    <t>Tower Hamlets</t>
  </si>
  <si>
    <t>Trafford Metropolitan Borough Council</t>
  </si>
  <si>
    <t>Tunbridge Wells Borough Council</t>
  </si>
  <si>
    <t>Uttlesford District Council</t>
  </si>
  <si>
    <t>Vale of Glamorgan Council</t>
  </si>
  <si>
    <t>Vale of White Horse District Council</t>
  </si>
  <si>
    <t>Wakefield Metropolitan District Council</t>
  </si>
  <si>
    <t>Walsall Metropolitan Borough Council</t>
  </si>
  <si>
    <t>Waltham Forest</t>
  </si>
  <si>
    <t>Wandsworth</t>
  </si>
  <si>
    <t>Warrington Borough Council</t>
  </si>
  <si>
    <t>Warwick District Council</t>
  </si>
  <si>
    <t>Watford Borough Council</t>
  </si>
  <si>
    <t>Waverley Borough Council</t>
  </si>
  <si>
    <t>Wealden District Council</t>
  </si>
  <si>
    <t>Wellingborough Borough Council</t>
  </si>
  <si>
    <t>Welwyn Hatfield District Council</t>
  </si>
  <si>
    <t>West Berkshire District Council</t>
  </si>
  <si>
    <t>West Devon Borough Council</t>
  </si>
  <si>
    <t>West Dorset District Council</t>
  </si>
  <si>
    <t>West Lancashire District Council</t>
  </si>
  <si>
    <t>West Lindsey District Council</t>
  </si>
  <si>
    <t>West Oxfordshire District Council</t>
  </si>
  <si>
    <t>West Somerset District Council</t>
  </si>
  <si>
    <t>Westminster City Council</t>
  </si>
  <si>
    <t>Weymouth and Portland Borough Council</t>
  </si>
  <si>
    <t>Wigan Metropolitan Borough Council</t>
  </si>
  <si>
    <t>Wiltshire Council</t>
  </si>
  <si>
    <t>Winchester City Council</t>
  </si>
  <si>
    <t>Windsor and Maidenhead</t>
  </si>
  <si>
    <t>Wirral Metropolitan Borough Council</t>
  </si>
  <si>
    <t>Woking Borough Council</t>
  </si>
  <si>
    <t>Wokingham Borough Council</t>
  </si>
  <si>
    <t>Wolverhampton City Council</t>
  </si>
  <si>
    <t>Worcester City Council</t>
  </si>
  <si>
    <t>Worthing Borough Council</t>
  </si>
  <si>
    <t>Wrexham County Borough Council</t>
  </si>
  <si>
    <t>Wychavon District Council</t>
  </si>
  <si>
    <t>Wycombe District Council</t>
  </si>
  <si>
    <t>Wyre Borough Council</t>
  </si>
  <si>
    <t>Wyre Forest District Council</t>
  </si>
  <si>
    <t>York City Council</t>
  </si>
  <si>
    <t>Telephone number</t>
  </si>
  <si>
    <t>Details of any water treatment processes present:</t>
  </si>
  <si>
    <t>Other: please enter details</t>
  </si>
  <si>
    <t>Regulation Supply Type:</t>
  </si>
  <si>
    <t>Addresses of connected sites</t>
  </si>
  <si>
    <t>Yes/No</t>
  </si>
  <si>
    <t>Assessor:</t>
  </si>
  <si>
    <t>Private supply types</t>
  </si>
  <si>
    <t>Treatment stages</t>
  </si>
  <si>
    <t>High risks</t>
  </si>
  <si>
    <t>V High risks</t>
  </si>
  <si>
    <t>Medium Risks</t>
  </si>
  <si>
    <t>Low risks</t>
  </si>
  <si>
    <t>High Risk</t>
  </si>
  <si>
    <t>Very High Risk</t>
  </si>
  <si>
    <t>Medium Risk</t>
  </si>
  <si>
    <t>Low Risk</t>
  </si>
  <si>
    <t>To Be confirmed</t>
  </si>
  <si>
    <t>A - General Overview</t>
  </si>
  <si>
    <t>Risk No:</t>
  </si>
  <si>
    <t xml:space="preserve">Hazard Description  </t>
  </si>
  <si>
    <t>Revision</t>
  </si>
  <si>
    <t xml:space="preserve">Install  monitors linked to either alarms or automatic shut off devices to ensure treatment systems are effective. </t>
  </si>
  <si>
    <t xml:space="preserve">Install additional filters or carbon filter (GAC) to remove discolouration and additional sand or fabric filter to remove physical particulates.    </t>
  </si>
  <si>
    <t>Disinfect and/or flush the supply at an appropriate rate and frequency if there is evidence of sediment/biofilm or particulates in the supply system.</t>
  </si>
  <si>
    <t xml:space="preserve">Produce/complete/update schematic of the layout of all installed treatment systems, shut off devices and filters. </t>
  </si>
  <si>
    <t>Implement method of logging all service and maintenance of equipment and structures (pipes to tanks etc).</t>
  </si>
  <si>
    <t>Install appropriate security arrangements to prevent unauthorised access</t>
  </si>
  <si>
    <t>Put in place suitable protection from wildlife and/or livestock</t>
  </si>
  <si>
    <t>Implement regular tank cleaning programme</t>
  </si>
  <si>
    <t xml:space="preserve">Restrict storage of chemicals, fertilisers, pesticides (including the location of sheep dips) or fuel from the vicinity of the source (450m). </t>
  </si>
  <si>
    <t xml:space="preserve">Identify likely risks and carry out any additional monitoring (sampling) required to confirm </t>
  </si>
  <si>
    <t xml:space="preserve">Install diversion channels, ditches or bunding to divert flow away from the vicinity of the source. Include regular checks and maintenance.   </t>
  </si>
  <si>
    <t xml:space="preserve">Install additional treatment systems or blend water supply to ensure compliance with the regulatory standard.    </t>
  </si>
  <si>
    <t>Implement a means of logging all servicing and maintenance of equipment and structures (pipes, tanks etc)</t>
  </si>
  <si>
    <t>Ensure oil or fuel stores are adequate i.e. double skinned,  bunded and marked on the site schematic.</t>
  </si>
  <si>
    <t xml:space="preserve">Install appropriate treatment which is validated for the supply. </t>
  </si>
  <si>
    <t xml:space="preserve">Prior to the installation of a new treatment system, ensure a competent person disinfects/ chlorinate the supply distribution system </t>
  </si>
  <si>
    <t xml:space="preserve">Restrict or relocate slurry spreading or slurry lagoon respectively, 50metres from the source following Environmental  Regulations enforced by the Environmental Agency.  </t>
  </si>
  <si>
    <t>Ensure backflow protection is installed especially for animal watering systems, industrial users, etc.</t>
  </si>
  <si>
    <t>Secure equipment from unauthorised access and use.</t>
  </si>
  <si>
    <t>Install appropriate drainage and other measures to protect equipment from flooding</t>
  </si>
  <si>
    <t>Ensure that water is pre-treated to meet &lt;1NTU turbidity before disinfection by UV and or Chlorine; by optimising existing processes or installing suitable treatment</t>
  </si>
  <si>
    <t>Create or modify procedures which govern the purchase of approved treatment chemicals, their delivery, handling and use.</t>
  </si>
  <si>
    <t>Install suitable and validated treatment to disinfect the source water, ensuring adequate mixing, dose and contact time as appropriate.</t>
  </si>
  <si>
    <t>Ensure the treatment system 'fails safe' thus preventing untreated or partially treated (unsafe) water being supplied and consumed (often referred to as auto shutdown)</t>
  </si>
  <si>
    <t>Create or modify contingency plan to ensure consumers receive an alternate supply should the normal source be unavailable for any reason, including flooding, fire, vandalism, and loss of treatment (malfunction, damage or loss of electricity) for example.</t>
  </si>
  <si>
    <t>Provide evidence to demonstrate that the treatment validated and suitable for the levels and types of contaminants present in the source water</t>
  </si>
  <si>
    <t>Provide evidence to demonstrate that the equipment is operated according to manufacturer's instructions and is validated</t>
  </si>
  <si>
    <t>Create or modify procedures which govern the servicing and maintenance of equipment and associated monitors including records to demonstrate maintenance history</t>
  </si>
  <si>
    <t>Create or modify procedures which govern the setting of alarms and response to them to ensure wholesome drinking water is supplied to consumers at all times.</t>
  </si>
  <si>
    <t>Ensure treatment is protected from cold weather and other adverse conditions.  Make procedures for contingency drinking water supplies should access to the site be lost</t>
  </si>
  <si>
    <t>Install and calibrate online monitors and set up associated records to document servicing and maintenance work.</t>
  </si>
  <si>
    <t>Carry out appropriate repairs to pipes, ensuring all fittings are Regulation 5 approved.</t>
  </si>
  <si>
    <t xml:space="preserve">Replace pipes, ensuring they are Regulation 5 approved material. </t>
  </si>
  <si>
    <t>Divert pipes/reconfigure the distribution system.</t>
  </si>
  <si>
    <t>to be lagged or run in conduit appropriate to the hazard (i.e. to prevent deterioration of water quality or contamination by damage or ingress of pipes by any means).</t>
  </si>
  <si>
    <t>Remove cross connections between pipes carrying different water sources.</t>
  </si>
  <si>
    <t>Put in place robust reservoir/storage tank covers, ensuring sound seals are in place to prevent ingress</t>
  </si>
  <si>
    <t>Replace/repair the existing structure to ensure that it is suitable robust against risk of damage and/or contamination by any means.</t>
  </si>
  <si>
    <t>Put in place robust and suitable security measures to protect treated water storage facilities from unauthorised access</t>
  </si>
  <si>
    <t>Put in place suitable/adequate drainage arrangements appropriate to the hazard.</t>
  </si>
  <si>
    <t>Where there are latrines, septic tanks, waste pipes, animal enclosures or cess pits are present in the vicinity of the distribution system, put in place/upgrade appropriate barrier methods to prevent contamination of treated water via ingress/leaching</t>
  </si>
  <si>
    <t>Replace plastic pipes with barrier pipe to prevent migration of solvents/ fuel/oil.</t>
  </si>
  <si>
    <t>Provide robust documents/records to demonstrate that the method(s) of treatment is/are appropriate to the hazard.</t>
  </si>
  <si>
    <t>Improve dosing arrangements to minimise the production of THMs/ disinfection by- products.</t>
  </si>
  <si>
    <t>Put in place/update procedures and records for the controlled and effective management of the distribution network management, such as valve operations, flushing, tap-ins, pipe maintenance and repair.</t>
  </si>
  <si>
    <t>Put in place/update record keeping of water quality monitoring (e.g. chlorine residual measurements, sampling).</t>
  </si>
  <si>
    <t>Put in place/update appropriate backflow protection measures to prevent actual or potential contamination of the public supply</t>
  </si>
  <si>
    <t>Put in place/update procedures and records of treated water storage facility cleaning and maintenance</t>
  </si>
  <si>
    <t>Replace/upgrade treated water storage facility to ensure that its capacity is replenished with fresh water regularly throughout each day (i.e. so that its size is proportionate to usage).</t>
  </si>
  <si>
    <t>Install a vermin-proof cover not liable to corrosion</t>
  </si>
  <si>
    <t>Clean loft tanks - one off or implement a regular programme (update maintenance records)</t>
  </si>
  <si>
    <t>Replace lead pipe-work</t>
  </si>
  <si>
    <t>Replace internal pipework if corroding and causing discolouration</t>
  </si>
  <si>
    <t>Install back-flow protection on washing machines/dishwashers if water tastes of TCP</t>
  </si>
  <si>
    <t>Install adequate backflow protection between rainwater harvesting system and the drinking water supply (usually an air gap physically separating the systems)</t>
  </si>
  <si>
    <t>Ensure storage tank is of appropriate size and configuration to ensure adequate turnover of water.</t>
  </si>
  <si>
    <t>Upgrade point of use treatment device to address raw water quality</t>
  </si>
  <si>
    <t>Put in place a maintenance regime for the point of use device to include filter or lamp changing, cleaning etc.</t>
  </si>
  <si>
    <t>Replace/upgrade the UV unit</t>
  </si>
  <si>
    <t>Risk Mitigation</t>
  </si>
  <si>
    <t>Overtype or select from dropdown list of standard mitigation measures</t>
  </si>
  <si>
    <t>Brief descriptions of the issues</t>
  </si>
  <si>
    <t>Action status</t>
  </si>
  <si>
    <t>Closed</t>
  </si>
  <si>
    <t>On Target</t>
  </si>
  <si>
    <t>Pending</t>
  </si>
  <si>
    <t>Delayed</t>
  </si>
  <si>
    <t>Status of Actions</t>
  </si>
  <si>
    <t>Mitigated risk ranking</t>
  </si>
  <si>
    <t>Risk Ranking</t>
  </si>
  <si>
    <t>Description of the actions required to mitigate the risks</t>
  </si>
  <si>
    <t>Conclusion:</t>
  </si>
  <si>
    <t>Once all actions have been completed what is the status of the Private Supply</t>
  </si>
  <si>
    <t>Name &amp; Position</t>
  </si>
  <si>
    <t>Supply Name &amp; Address:</t>
  </si>
  <si>
    <t>Purpose</t>
  </si>
  <si>
    <t>Diagram of supply</t>
  </si>
  <si>
    <t>Validation of actions</t>
  </si>
  <si>
    <t>Assess records for example photographs, documentation, schematics, maintenance log, service record and certificates</t>
  </si>
  <si>
    <t>Visit site to ensure that the improvements made comply with regulations and mitigate the associated hazard to a suitable level of safety.</t>
  </si>
  <si>
    <t>Collect samples and assess sample results</t>
  </si>
  <si>
    <t>Current mitigation in place</t>
  </si>
  <si>
    <t>Additional mitigation Required</t>
  </si>
  <si>
    <t>Verification of actions following completion</t>
  </si>
  <si>
    <t>Scope of Hazards:</t>
  </si>
  <si>
    <t>Relevance</t>
  </si>
  <si>
    <t>Address</t>
  </si>
  <si>
    <t>Site Location</t>
  </si>
  <si>
    <t>Controller</t>
  </si>
  <si>
    <t>Other</t>
  </si>
  <si>
    <t>Owner</t>
  </si>
  <si>
    <t>Consumer</t>
  </si>
  <si>
    <t>Commercial</t>
  </si>
  <si>
    <t>Domestic</t>
  </si>
  <si>
    <t>Single Domestic Dwelling</t>
  </si>
  <si>
    <t>A0</t>
  </si>
  <si>
    <t>Have there been any changes since risk assessment last carried out?</t>
  </si>
  <si>
    <t>Normal number of consumers served (maximum):</t>
  </si>
  <si>
    <t>Dandridge District Council</t>
  </si>
  <si>
    <t>Tendering District Council</t>
  </si>
  <si>
    <t>Unanswered question</t>
  </si>
  <si>
    <t>Date of Risk Assessment:</t>
  </si>
  <si>
    <r>
      <t>Estimated daily volume of water supplied (m</t>
    </r>
    <r>
      <rPr>
        <b/>
        <sz val="8"/>
        <rFont val="Calibri"/>
        <family val="2"/>
        <scheme val="minor"/>
      </rPr>
      <t>3</t>
    </r>
    <r>
      <rPr>
        <b/>
        <sz val="11"/>
        <rFont val="Calibri"/>
        <family val="2"/>
        <scheme val="minor"/>
      </rPr>
      <t xml:space="preserve"> per day):</t>
    </r>
  </si>
  <si>
    <t>Tonbridge and Malling Borough Council</t>
  </si>
  <si>
    <t>Manuals, SOP's, Instructions for use</t>
  </si>
  <si>
    <t>The hazard arises from the active application of the materials in conjunction with the disruption of the soil itself, e.g. via ploughing or sub-soil injection. The likelihood value will be based on the probable duration and frequency at which such activities are undertaken.  In some areas brownfield sites or derelict land will be remediated using sewage-derived sludge or slurry or similar materials. The rate of application will typically be higher and this should be borne in mind when assessing the risk. To find information on groundwater vulnerability type the post code into the EA web page 'What's in your backyard' and look at the aquifer vulnerability map in the ground water section.</t>
  </si>
  <si>
    <t>If storage / disposal sites for pesticides are known to be close to the source under investigation then the risk characterisation should reflect this. In addition, look for any evidence of sheep dipping activity in the area when assessing the site. Pesticides may also be periodically applied to the land - the timing of which and the nature of the pesticide will depend on the crops being grown or the livestock present.</t>
  </si>
  <si>
    <t xml:space="preserve">Minerals and substances such as these parameters are naturally occurring and are likely to be known by the water company, Environment Agency or other Local Authorities who have already carried out risk assessments. Because these are naturally occurring they are likely to affect large areas. the EA or neighbouring authorities are the best sources of ifnoramtion regarding the presence of such substances in the ground water.  If the local water company has sources in the area they may be able to confirm or rule out the presence of such substances. </t>
  </si>
  <si>
    <t>The presence of disposal sites may influence the quality of water at the source by allowing the introduction of microbiological or chemical contaminants into the supply, depending on the nature of the materials being disposed. Incineration is also included in this section as the question of both airborne material and disposal sites for ash residues need to be considered when making the overall assessment of the likely impact on the water quality at the source. the likelihood score should reflect the permanent nature (or longevity) of such sites in terms of their potential to continue to release polluting materials for many years after their immediate use has ceased.  This question may include designated contaminated land sites or sites that are potentially contaminated, which have not been designated.</t>
  </si>
  <si>
    <t xml:space="preserve">Insufficiency caused by low levels of stored water may result in for example (not an exhaustive list) increased algal population (due to increased temperature and sunlight), limescale deposits in ground water, sludge, metal concentrations and reduced oxygen levels.  The insufficiency of supplies is a hazard in itself, additionally there are hazards associated with the water levels recharging or replenishing such as increased turbidity, nitrates, pesticides, or cryptosporidium from run-off.      </t>
  </si>
  <si>
    <t>Adequate protection will be site specific depending on the level of accessibility of the site to the general public.  Measures may include fencing, gates and padlocks, etc.</t>
  </si>
  <si>
    <t>Summary of previous sample results</t>
  </si>
  <si>
    <t>Summary of details of previous investigations and actions taken</t>
  </si>
  <si>
    <t>B14</t>
  </si>
  <si>
    <t>B15</t>
  </si>
  <si>
    <t>B16</t>
  </si>
  <si>
    <t>B17</t>
  </si>
  <si>
    <t>B18</t>
  </si>
  <si>
    <t>B19</t>
  </si>
  <si>
    <t>Are there any man made sources of tritium in the catchment which could affect the water supply?</t>
  </si>
  <si>
    <t>Has the Environment Agency any record of historic pollution event(s) in the catchment which contained radioactive substances?</t>
  </si>
  <si>
    <t>Does the local water company have a notice allowing them to cease monitoring for tritium or ID for abstraction points from the same aquifer?</t>
  </si>
  <si>
    <t>Is there any monitoring data (EA/Wco/LA) for radioactive substances in this supply or another supply in the same water body indicating levels above the standard/value?</t>
  </si>
  <si>
    <t>Does the ‘Radioactivity in Food and the environment’ report indicate the likely presence of radioactive substances?</t>
  </si>
  <si>
    <t>If gross alpha or gross beta exceed the limit, does the Indicative Dose (ID)calculation confirm the value is &lt;0.1mSv?</t>
  </si>
  <si>
    <t>Man-made sources of tritium are uncommon in England and Wales, and would be as a result of contamination events, discharges or spills. 
Consult local authority records and the Environment Agency (NRW in Wales) for information on known spills or disposal of tritium.</t>
  </si>
  <si>
    <t>Consult with the Environment Agency (NRW in Wales) for information on any historic pollution or contamination events. This should include its location, the nature of the contamination, what was the radioactive substance involved, details of any remediation carried out and details of any ongoing monitoring.</t>
  </si>
  <si>
    <t>Contact the supplying water company and request details of the evidence provided to justify this, results of any samples taken and confirm whether or not the company has been granted a waiver to allow them to reduce or cease analysis for radioactivity. These are valid for a 5yr period and should be used to help inform the risk assessment.</t>
  </si>
  <si>
    <t>If any organisation has monitoring results showing a radioactive substance above the permitted value, the supply should be classified as high or very high risk of exceeding the parametric value, pending further investigation and monitoring.</t>
  </si>
  <si>
    <t>https://www.food.gov.uk/science/research/radiologicalresearch/radiosurv/rife
Where it is established that there is a likely presence of radioactive substances, further information relating to this should be obtained from the EA and PHE.</t>
  </si>
  <si>
    <t>If a  result of gross alpha or gross beta is above the permitted values, further investigation should be carried out and analysis of individual radionuclides undertaken to calculate the ID.
Your laboratory should be able to carry out this analysis and calculation. If it is below 0.1mSv no further monitoring of gross alpha or beta is required.</t>
  </si>
  <si>
    <t>Any changes to the equipment, ownership or management should result is a 'Yes'  Please use the severity option to determine if these changes are an improvement or deterioration</t>
  </si>
  <si>
    <t>Private Water Supply: Risk Assessment Report</t>
  </si>
  <si>
    <t>Section B - SOURCE: All catchments</t>
  </si>
  <si>
    <t>B2</t>
  </si>
  <si>
    <t>Are there any waste pipes (sewage) adjacent to the source?</t>
  </si>
  <si>
    <t>Defects, deterioration and damage to waste pipes may allow their contents to leach into the soil and enter the source where its integrity is compromised. Determine their contents, material, location (on a site plan) and where possible, their robustness (consider its age) to establish the likelihood of the hazard presented. Consider whether the pipe(s) could be relocated to lower depth ( avoiding damage) or moved to reduce the risk posed. All contractors on site should be made aware of the location of waste pipes when working in the area.  To find information on groundwater vulnerability type the post code into the EA web page 'What's in your backyard' and look at the aquifer vulnerability map in the ground water section.</t>
  </si>
  <si>
    <t>B5</t>
  </si>
  <si>
    <t>Are chemical fertilisers used?</t>
  </si>
  <si>
    <t>Chemical fertilizers typically contain nitrates and phosphates, which may enter watercourses through run-off or leaching.  Levels will vary depending on the rates of application, weather conditions and the longer term history of applications at the site.</t>
  </si>
  <si>
    <t>B6</t>
  </si>
  <si>
    <t xml:space="preserve">Is there history of mining in the catchment (i.e. chemical or metal contamination)? </t>
  </si>
  <si>
    <t>If there is evidence of the area adjacent to the source having been used for mining activity at any time in the past, which may pose a contamination threat then this should be recorded on the risk assessment. Such activities may include mineral, ores or other extraction such as coal mining. The likely hazards include sediment/turbidity from the extraction itself or increased run-off times into water courses, or heavy metals depending on the material being mined.</t>
  </si>
  <si>
    <t>Does the local geology suggest the present of  - boron, arsenic, lead, fluoride, uranium, nickel, radon or other potentially harmful natural substance in raw water?</t>
  </si>
  <si>
    <t>Section C - SOURCE: Catchment of Surface Water Supply (including springs)</t>
  </si>
  <si>
    <t>C3</t>
  </si>
  <si>
    <t>Is there waste-water discharging biological matter into the source?</t>
  </si>
  <si>
    <t>Determine (probably during desk top part of assessment) if any sewage treatment works, abattoirs, etc discharge waste upstream of the source intake.</t>
  </si>
  <si>
    <t>C4</t>
  </si>
  <si>
    <t>Is there waste-water discharging chemical substances into the source?</t>
  </si>
  <si>
    <t>Determine (probably during desk top part of assessment) if any tanneries, paint factories, plating works, etc discharge chemicals upstream of the source intake.</t>
  </si>
  <si>
    <t>C6</t>
  </si>
  <si>
    <t>Is local forestry activity causing or likely to cause suspended particles in the source water?</t>
  </si>
  <si>
    <t xml:space="preserve">Forestry activities have the potential to increase suspended particles (soil/debris) in the water supplies of the area. The disruption may occur when forests are being planted, thinning activities or  harvesting. </t>
  </si>
  <si>
    <t>C9</t>
  </si>
  <si>
    <t>Is local quarrying activity causing or likely to cause suspended particles or any chemicals in the source water?</t>
  </si>
  <si>
    <t xml:space="preserve">Local quarrying can increase suspended particles (dust/debris) in the water supplies of the area which can affect disinfection. Consider the level of activity to assess likelihood of hazard.  </t>
  </si>
  <si>
    <t>Section D - SOURCE: Catchment of Ground Water Supply</t>
  </si>
  <si>
    <t>Drainage systems, ditches, gulleys, channels, etc. can provide routes of ingress into water sources posing a risk of both microbiological and chemical contamination from surface water run-off.  The likelihood score should take into account the probable time and extent to which the land is being grazed or subjected to agricultural applications. Mitigation might include diversion of the drainage arrangements or installation of appropriate treatment. Risks can be increased where the source is in a high vulnerability area ( see B1 Guidance).</t>
  </si>
  <si>
    <t>Are there historic results from the supply confirming the radon levels are below 100Bq/l?</t>
  </si>
  <si>
    <t>Where historic sample results for the supply are available, these should be a minimum of one year of monitoring data with seasonal variation. These should be used to support the risk assessment. If these indicate a low hazard ratings of source, &lt;100Bq/l, analysis for radon is not required. The local authority can also request information on radon sample results and any waivers currently in place from the local public water supplier to inform this decision. Further information may be found in DWI guidance: 
http://www.dwi.gov.uk/stakeholders/guidance-and-codes-of-practice/pws-radon-QA.pdf</t>
  </si>
  <si>
    <t>Does the local water company have a waiver for radon for abstraction points in the same aquifer?</t>
  </si>
  <si>
    <t>Water companies are obliged to undertake monitoring for radioactive substances in moderate and high hazard sources 
according to the AEA Ricardo report. Where the results confirmed that the levels were unlikely to exceed 100Bq/l, they were 
encouraged to apply for notices exempting them from further radon monitoring.
Ask the local water company for information relating to radon waivers for sources in the same aquifer if present, and request sample results for this. If sample results have been obtained from a similar aquifer over a year period and are below 100Bq/l, this should inform your risk assessment as to whether monitoring of the private source is required. Further information may be found in DWI guidance: 
http://www.dwi.gov.uk/stakeholders/guidance-and-codes-of-practice/pws-radon-QA.pdf</t>
  </si>
  <si>
    <t>Do radon-in-air measurements confirm the levels are below 200Bq/m3 (where there is no existing radon treatment)?</t>
  </si>
  <si>
    <t>Where radon levels in air are below 200Bq/m3, there is no requirement to undertake analysis for radon in water. Where radon levels in air exceed 200 Bq/m3 , installation of treatment may be required. Consideration should be given to any health issues experienced by residents living in the property when making a decision using information provided in PHE guidance on radon in homes: 
http://www.ukradon.org/</t>
  </si>
  <si>
    <t>D12</t>
  </si>
  <si>
    <t>Does the PHE report or AEA Ricardo report identify the site as moderate or high hazards rating?</t>
  </si>
  <si>
    <t>Information provided in these reports identify where a source is considered to be a moderate or high hazard rating for naturally occurring radon. If there is no treatment in place for radon, the local authority should consider undertaking radon in air sampling as part of the investigation. However, where there is treatment in place and the site is still considered to be moderate or high risk, radon in water analysis should be undertaken. Identify what control measures are already in place for dealing with radon. Identify what/where the source of radon is from and undertake analysis for the relevant radionuclides associated with this source. Information on this can be found in the EA Radionulides handbook:
https://www.gov.uk/government/uploads/system/uploads/attachment_data/file/291128/sp3-101-sp1b-e-e.pdf
Also, refer to PHE for further guidance.</t>
  </si>
  <si>
    <t>D13</t>
  </si>
  <si>
    <t xml:space="preserve">Do sample results indicate radon levels are greater than 1000Bq/l? </t>
  </si>
  <si>
    <t>The Euratom and Private Water Supply Regulations require that remedial action is taken if 1000Bq/l is exceeded. Where sample results indicate radon levels &gt;1000Bq/l, a Regulation 18 notice should be issued and identification of any treatment available and in use. If not, treatment will be required. PHE should be consulted to determine if it is a risk to health or not (i.e. if a Reg 18 or section 80 notice is required).
Contact PHE for further guidance and information on remedial works to reduce radon:- 
https://www.gov.uk/government/publications/uk-recovery-handbooks-for-radiation-incidents-2015
and
http://dwi.defra.gov.uk/private-water-supply/RHmenu/Updated%20Manual%20on%20Treatment%20for%20Small%20Supplies.pdf</t>
  </si>
  <si>
    <t>D14</t>
  </si>
  <si>
    <t>D15</t>
  </si>
  <si>
    <t>D16</t>
  </si>
  <si>
    <t>Section E - SOURCE: Mains water supplied by means of pipes (Regulation 8 supplies)</t>
  </si>
  <si>
    <t>E1</t>
  </si>
  <si>
    <t xml:space="preserve">Is there evidence the supply main is coal tar lined?  </t>
  </si>
  <si>
    <t>Coal tar was used pre-1970 to line iron mains to protect them from corrosion.  This material contains compounds, amongst others, called polycyclic aromatic hydrocarbons, some of which are known to be carcinogenic above certain concentrations (consult WHO guidelines).  Furthermore, coal tar lining can cause various unpleasant aesthetic issues, including petrochemical like taste and odours.  Positive evidence for the presence of coal-tar linings may be the analytical results for PAH's or reports of taste and odour.  Checks can be made via water company websites for failures of these parameters.  In addition, checks can be made with the water company to determine any recorded coal tar lined mains, and whether the local area was relined as part of its renovation programme.  If there is any positive evidence of the presence of coal-tar linings, the water company can confirm any existing control measures and any planned long term remediation. In the absence of any positive evidence, score the likelihood as 1.</t>
  </si>
  <si>
    <t>E2</t>
  </si>
  <si>
    <t>Are there sediments in the main?</t>
  </si>
  <si>
    <t>Sediment in mains may be present as particles of iron, manganese and aluminium caused by the corrosion of cast iron mains or when these have not been removed effectively by treatment.  When sediments are mobilised they cause transient aesthetic issues.  Failures of iron, manganese and turbidity can be checked through water company websites.  In addition, checks can be made with the water company to determine the number of consumers who reported discolouration in the supply area within the last 12 months.</t>
  </si>
  <si>
    <t>E3</t>
  </si>
  <si>
    <t>Is the section of main upstream of the point of supply subject to good turnover of water (e.g. are there connections to properties nearby which would ensure the water is refreshed in the main constantly)?</t>
  </si>
  <si>
    <t>Water that remains standing due to a lack of demand or throughput of water for any reason will stagnate over time causing the water quality to deteriorate.  Surges of demand downstream, and notably where there is a sudden downstream drop in pressure will pull this poor water quality into supply leading to aesthetic issues.  Consult with the water company to determine if there is evidence of poor turnover through taste and odour breaches or complaints, discolouration issues or detection of microbiological indicators such as coliform failures or elevated colony counts.  In the absence of positive evidence of poor turnover, score the likelihood as 1.</t>
  </si>
  <si>
    <t>E4</t>
  </si>
  <si>
    <t>If the area feeding the supply has had water quality related complaints in the last 12 months, have the causes been mitigated?</t>
  </si>
  <si>
    <t>Checks can be made with the relevant water company to determine if there have been higher than average numbers of complaints in the local area in the last 12 months, and if so whether the cause has been identified and remediated.</t>
  </si>
  <si>
    <t>E5</t>
  </si>
  <si>
    <t>Have any chemical parameters exceeded the standard in the previous 12 months in the mains supply?</t>
  </si>
  <si>
    <t>Water companies are duty bound to comply with the Water Supply  (Water Quality) Regulations 2000 (as amended) and supply water that is wholesome, as defined by those regulations.  The Water Company is also duty bound to monitor its supplies to demonstrate to the DWI that it complies with the regulations.  The information/data provided by this monitoring is made available to the general public, usually via company websites.  This should be consulted to provide assurance that the supply has been consistently wholesome for 12 months prior to the risk assessment. The company may also have notices, undertakings or authorised departures on this supply specifying improvement works to achieve a wholesome supply.  Where these are in place, confirm what remedial action is required and when it will be delivered.</t>
  </si>
  <si>
    <t>E6</t>
  </si>
  <si>
    <t>Are there backflow protection deficiencies at any upstream industrial or commercial premises?</t>
  </si>
  <si>
    <t xml:space="preserve">Chemical or microbiological contamination from upstream industrial and/or certain types of commercial activities such as printers, manufacturing businesses, dry cleaners, abattoirs, etc. can occur where there is a lack of, or inadequate, protection against the back-siphonage of contaminated water where compliance with the Water Supply (Fittings) Regulations has not been met.  Check with the water company whether any current backflow protection deficiencies have been identified at any upstream commercial/industrial premises through their water fittings inspections programme.  </t>
  </si>
  <si>
    <t>E7</t>
  </si>
  <si>
    <t>E8</t>
  </si>
  <si>
    <t>E9</t>
  </si>
  <si>
    <t>Section F - This section has been left blank intentionally.</t>
  </si>
  <si>
    <t>F1</t>
  </si>
  <si>
    <t>Is the supplier/contractor competent to undertake the requirements of BS 8551 - Provision and management of temporary supplies and distribution networks.?</t>
  </si>
  <si>
    <t>BS 8551 is the code of practice for the provision and management of temporary supplies and distribution networks.  Adherence to this code of practice provides assurance that required standards to prevent any contamination are met. Written confirmation that the supplier is following this code of practice must be demonstrated to reduce the risk of contamination.</t>
  </si>
  <si>
    <t>F2</t>
  </si>
  <si>
    <t>Is the tanker suitable in accordance with BS 8551?</t>
  </si>
  <si>
    <t>The tanker should be suitable for use to contain and deliver a wholesome supply.  It should be robust, vandal proof, and in a general state of good repair.  The tanker should comply with Regulation 5 of the Private water Supplies Regulations (e.g. WRAS approved).  The use of the tanker for supplying drinking water should be carried out in accordance with the specifications of BS 8551, which includes  requirements for cleaning, disinfection, filling of tanker or water bowser, and sampling.</t>
  </si>
  <si>
    <t>F3</t>
  </si>
  <si>
    <t>Has the tanker been used exclusively for water (i.e. not previously used for milk)?</t>
  </si>
  <si>
    <t>Any storage facility used previously for any other liquid presents a potential risk to human health. Containers which have previously contained milk are difficult to clean - steam cleaning of metal containers can result in organic matter and bacteria becoming baked on to the internal surface, and later breaking down into the water. If they have been used for anything other than water they must provide evidence that the tanker has been adequately cleaned prior to disinfection.  Those previously used for milk or glucose should be avoided.</t>
  </si>
  <si>
    <t>F4</t>
  </si>
  <si>
    <t>Has the tanker been cleaned and disinfected as specified in BS 8551?</t>
  </si>
  <si>
    <t>BS 8551 is the code of practice for the provision and management of temporary supplies and distribution networks.  Adherence to this code of practice provides assurance that required standards to prevent any contamination are met. Written records to show that the relevant steps have been followed must be provided.</t>
  </si>
  <si>
    <t>F5</t>
  </si>
  <si>
    <t xml:space="preserve">Are records available to demonstrate activities have been undertaken in accordance with BS 8551? </t>
  </si>
  <si>
    <t>BS 8551 is the code of practice for the provision and management of temporary supplies and distribution networks.  Adherence to this code of practice provides assurance that required standards to prevent any contamination are met. The water service provider must provide evidence that the source water is wholesome in accordance with BS8551,  stating the origin and description of the source water.</t>
  </si>
  <si>
    <t>F6</t>
  </si>
  <si>
    <t>F7</t>
  </si>
  <si>
    <t>F8</t>
  </si>
  <si>
    <t>Section G - This section has been left blank intentionally.</t>
  </si>
  <si>
    <t>G1</t>
  </si>
  <si>
    <t>Does the supplier/contractor operate in accordance with BS 8551?</t>
  </si>
  <si>
    <t xml:space="preserve"> BS 8551 is the code of practice for the provision and management of temporary supplies and distribution networks.  Adherence to this code of practice provides assurance that required standards to prevent any contamination are met. Written evidence that the supplier is following this code of practice must be provided to confirm any contamination risks are reduced.</t>
  </si>
  <si>
    <t>G2</t>
  </si>
  <si>
    <t xml:space="preserve">Is the temporary water storage facility suitable in accordance with BS 8551? </t>
  </si>
  <si>
    <t>Storage facilities can comprise tankers, static tanks, bowsers, pillow tanks, etc. and the code of practice specifies which are appropriate and how they should be deployed.  Documentation should be provided to confirm this.</t>
  </si>
  <si>
    <t>G3</t>
  </si>
  <si>
    <t>Has the temporary water storage facility previously been used exclusively for water (i.e. not previously used for milk)?</t>
  </si>
  <si>
    <t>Any storage facility used previously for any other liquid presents a potential risk to human health. Containers which have previously contained milk are difficult to clean - steam cleaning of metal containers can result in organic matter and bacteria becoming baked on to the internal surface, and later breaking down into the water. If they have been used for anything other than water they must provide evidence that the tanker has been adequately cleaned prior to disinfection. Those previously used for milk or glucose should be avoided.</t>
  </si>
  <si>
    <t>G4</t>
  </si>
  <si>
    <t>Has the temporary water storage facility been cleaned and disinfected as specified in BS 8551?</t>
  </si>
  <si>
    <t xml:space="preserve">BS 8551 is the code of practice for the provision and management of temporary supplies and distribution networks. Adherence to this code of practice provides assurance that required standards to prevent any contamination are met. Request evidence that the required steps have been followed to confirm this. </t>
  </si>
  <si>
    <t>G5</t>
  </si>
  <si>
    <t>Does the source water originate from a wholesome supply i.e. a wholesome mains water/borehole/well/spring?</t>
  </si>
  <si>
    <t>The water service provider must confirm the requirements of BS8551 have been met, in respect of the wholesomeness of the source water.  Details of the source and evidence of its quality should be provided.</t>
  </si>
  <si>
    <t>G6</t>
  </si>
  <si>
    <t>G7</t>
  </si>
  <si>
    <t>G8</t>
  </si>
  <si>
    <t>Section H - This section has been left blank intentionally.</t>
  </si>
  <si>
    <t>H1</t>
  </si>
  <si>
    <t>Are the hoses used for filling clean, and suitable according to BS8551?</t>
  </si>
  <si>
    <t xml:space="preserve">BS 8551 is the code of practice for the provision and management of temporary supplies and distribution networks.  Adherence to this code of practice provides assurance that required standards to prevent any contamination are met. Hoses that are not suitable pose a risk of contamination.  Request evidence that the required steps have been followed to confirm this. </t>
  </si>
  <si>
    <t>H2</t>
  </si>
  <si>
    <t>Are the hoses used for filling stored off the ground on a reel and capped off?</t>
  </si>
  <si>
    <t xml:space="preserve">Hoses that are not appropriately stored and/or are stored uncapped present a risk of contamination from the surrounding environment by various means including those posed by vermin or unclean ground conditions. They must be stored on a reel that is placed on a robust platform ensuring that it is clear of the ground. Pipe ends must be suitably and securely capped. </t>
  </si>
  <si>
    <t>H3</t>
  </si>
  <si>
    <t>Are the outlets of the tank or tanker protected (bagged) and sealed?</t>
  </si>
  <si>
    <t>Protecting the inlets and outlets of the tanks using, for example, plastic bags helps reduce the risk of contamination while in transit or during deployment.</t>
  </si>
  <si>
    <t>H4</t>
  </si>
  <si>
    <t>H5</t>
  </si>
  <si>
    <t>Section I - SOURCE: Rainwater harvesting</t>
  </si>
  <si>
    <t>I1</t>
  </si>
  <si>
    <t>Is there any protection against faecal or chemical contamination e.g. from wildlife or industrial emissions?</t>
  </si>
  <si>
    <t xml:space="preserve">Rainwater contains traces of atmospheric and environmental pollutants and will be exposed to animal and bird faecal matter as it runs off the rooves. The extent of the contamination will vary from site to site but it is surfaces that offer the highest risk in terms of water contamination. e.g. if there are heavy industrial processes nearby, this can be the source of atmospheric pollutants. Therefore all rainwater harvesting systems are high risk and need specific protection against chemical and microbiological contaminates. </t>
  </si>
  <si>
    <t>I2</t>
  </si>
  <si>
    <t>Are there any screens to prevent material entering the collection chamber (e.g. leaves, insects, twigs)?</t>
  </si>
  <si>
    <t xml:space="preserve">Leaves, twigs and organic matter can enter the collection chamber or pipework, causing blockages and, if allowed to deteriorate, the build up of sludge in tanks and pipes. This can provide nutrients for micro-organisms, together with turbid water.  Simple particulate filters or screens of a suitable mesh size positioned on guttering and at the intake to the collection chamber can be effective, and regular cleaning of screens is required. </t>
  </si>
  <si>
    <t>I3</t>
  </si>
  <si>
    <t xml:space="preserve">Are there any trees overhanging the roof? </t>
  </si>
  <si>
    <t xml:space="preserve">Overhanging trees can increase the quantity of leaves, twigs and organic matter filling and blocking any screens or filters. In addition overhanging trees provide habitat for birds, increasing the faecal loading on the roof.  Branches overhanging the roof may be trimmed to minimise this hazard. </t>
  </si>
  <si>
    <t>I4</t>
  </si>
  <si>
    <t>Is there evidence of lead, tin, copper, asphalt, new galvanised sheeting or wood preservatives on the roof?</t>
  </si>
  <si>
    <t>Water collected from rooves will be subject to contamination by lead, tin, copper, asphalt, zinc or hydrocarbons depending on the nature and extent of the roof materials.  The likelihood score should be based on the surface area covered by any of these materials.</t>
  </si>
  <si>
    <t>I5</t>
  </si>
  <si>
    <t xml:space="preserve">Is there a bypass mechanism to exclude the first flush of rainwater from the roof? </t>
  </si>
  <si>
    <t xml:space="preserve">A bypass mechanism which excludes the first flush of rainwater from the roof is beneficial because during dry periods the roof surface will accumulate dirt, faecal matter, organics, pollutants, etc, which will be concentrated into the first burst of rainfall which hits the roof and runs off into the rainwater harvesting system. If this first flush of rainwater is discarded the highly contaminated water will not enter the supply.    </t>
  </si>
  <si>
    <t>I6</t>
  </si>
  <si>
    <t>Rainwater harvesting systems as a drinking water source may be augmented or backed up with other drinking water supplies.  There are guidelines about their installation to ensure that there is no risk of contaminating any other drinking water supplies to the property (see BS 8515 - Rainwater harvesting systems Code of Practice). Where a rainwater harvesting system is installed, the pipework should be clearly labelled, and there should be an air gap (or other suitable backflow protection) between it and any other water source.  Where a property also has a public water supply these requirements are covered by the Water Fittings Regulations 1999, which the local water undertaker has a duty to enforce.</t>
  </si>
  <si>
    <t>I7</t>
  </si>
  <si>
    <t>I8</t>
  </si>
  <si>
    <t>I9</t>
  </si>
  <si>
    <t>Section J - SOURCE: Surface Water Intake (excluding springs)</t>
  </si>
  <si>
    <t>Section K - SOURCE: Water Storage (prior to treatment)</t>
  </si>
  <si>
    <t>Section L - TREATMENT PLANT: Plant Design (i.e. excluding point of use devices in dwellings or premises)</t>
  </si>
  <si>
    <t>L1</t>
  </si>
  <si>
    <t>Is there adequate Cryptosporidium treatment in place?</t>
  </si>
  <si>
    <t xml:space="preserve">Found in faecal matter such as from livestock, wildlife and in sewage, Cryptosporidium can affect any surface water sources or vulnerable ground water sources influenced by surface water.  A multi-barrier approach is recommended to remove Cryptosporidium from supplies; coagulation, clarification and filtration for example.  Chlorination is not effective against Cryptosporidium, however, UV treatment will inactivate it.  </t>
  </si>
  <si>
    <t>Section M - TREATMENT PLANT: Filter beds (sand, anthracite, etc)</t>
  </si>
  <si>
    <t>M1</t>
  </si>
  <si>
    <t>Is there adequate pre-treatment (e.g. clarification) in place if required?</t>
  </si>
  <si>
    <t>Filtration may be preceded by clarification processes dependant on the quality of the source water and corresponding design of the treatment works. Clarification by coagulation is typically installed to remove the majority of colour and turbidity from the raw water.  Evidence of the requirement for pre-treatment or of inadequate pre-treatment is an increased frequency of filter blocking or backwashes being required.</t>
  </si>
  <si>
    <t>M2</t>
  </si>
  <si>
    <t>Is there adequate process control for filtration (e.g. turbidity monitors)?</t>
  </si>
  <si>
    <t xml:space="preserve">Filter performance may be determined using turbidity monitors - ideally on the outlet of each filter.  Where filtered water turbidity is higher than 1.0NTU or where this value is frequently approached then action is needed to improve filter performance and/or any preceding treatment processes. A typical filter cycle will show increased turbidity at the start and end of the cycle (after commissioning and prior to backwashing or refurbishment); these are normal and should be managed operationally. </t>
  </si>
  <si>
    <t>M3</t>
  </si>
  <si>
    <t>Can the filters overload?</t>
  </si>
  <si>
    <t>Check that the filters are managed so they cannot overload; the number of filters should be appropriate to the volume of water being processed. The operator should ensure that the incoming water isevenly distributed across all filters.</t>
  </si>
  <si>
    <t>M4</t>
  </si>
  <si>
    <t>Do the filters block?</t>
  </si>
  <si>
    <t>Confirm whether the operator checks the filters e.g the surface should appear an even colour, they should be monitored for headloss and turbidity. Determine the regularity of these checks, and of backwashes and media replacement.</t>
  </si>
  <si>
    <t>M5</t>
  </si>
  <si>
    <t>Is the media depth at a minimum to design specification?</t>
  </si>
  <si>
    <t>Confirm with the person responsible for maintenance how they check media depth and ensure minimum depth is maintained as per the manufacturer's specification.</t>
  </si>
  <si>
    <t>M6</t>
  </si>
  <si>
    <t>Is the filter media composition as per design specification?</t>
  </si>
  <si>
    <t>Confirm with the person responsible for maintenance whether the media composition is per the manufacturer's specification.</t>
  </si>
  <si>
    <t>M7</t>
  </si>
  <si>
    <t>Is the backwashing regime operated to the design manual (including cycle length, uneven scour, pump failure, loss of filter media)</t>
  </si>
  <si>
    <t>Filters are cleaned by the process of backwashing which is typically triggered by filter headloss or increased turbidity of the filtered water.  Operators should observe the entire backwash process for each filter for signs of problems such as; uneven bed surface, cracked surface, uneven airscour pattern, presence of vegetation/plants, media loss, effectiveness of wash and wash times.  Check with the operator and the documented procedures to determine the criteria for initiating backwashes.  Determine whether an appropriate procedure adn records exist that such observations are being made regularly.</t>
  </si>
  <si>
    <t>M8</t>
  </si>
  <si>
    <t>Do the filters appear well maintained?</t>
  </si>
  <si>
    <t>Check the general structural condition of filters for major issues and confirm the maintenance regime.</t>
  </si>
  <si>
    <t>M9</t>
  </si>
  <si>
    <t>Does the water run to waste when rapid gravity filters are started up?</t>
  </si>
  <si>
    <t xml:space="preserve">Ask the person responsible for maintenance, if the filters can be run to waste on start up to prevent potentially inadequately filtered water entering the supply. </t>
  </si>
  <si>
    <t>M10</t>
  </si>
  <si>
    <t>Can the filters be started up gradually (i.e. not immediately run at full capacity)?</t>
  </si>
  <si>
    <t>During the early phases of a filter cycle the turbidity of the filtered water will be high.  Slowly starting the filters, gradually increasing the flow is a means of minimising the impact of this stage on the quality of the drinking water being produced.</t>
  </si>
  <si>
    <t>M11</t>
  </si>
  <si>
    <t>Where Cryptosporidium is potentially present in the raw water, is a turbidity of  less than 1.0 NTU achieved in the filtered water?</t>
  </si>
  <si>
    <t xml:space="preserve">A well operated filter provides a good barrier against Cryptosporidium.  Filtered water should have a turbidity well below the 1NTU required prior to disinfection.  </t>
  </si>
  <si>
    <t>M12</t>
  </si>
  <si>
    <t>Is the backwash water recycled to head of works?</t>
  </si>
  <si>
    <t>Backwash water will contain debris washed out of the filter media during cleaning including microbial contaminants such as algae and Cryptosporidium.  Ideally backwash water is run to waste or into tanks for disposal.  However, this water may be pumped back to the start of the treatment process.  Due to the nature and concentration of the contaminants present, the reuse of backwash water should be appropriately controlled to prevent its reuse under certain conditions (high turbidity). Check with the operator whether such controls are in place.</t>
  </si>
  <si>
    <t>M13</t>
  </si>
  <si>
    <t>Is algal growth apparent in/on filters?</t>
  </si>
  <si>
    <t>Some algal and weed growth  on slow sand filters is normal . It is only problematic if the growth becomes excessive.</t>
  </si>
  <si>
    <t>M14</t>
  </si>
  <si>
    <t>For slow sand filters, is the required ripening period adhered to before putting the water into supply?</t>
  </si>
  <si>
    <t>A new biological layer, or Schmutzdecke, will form between 2 days and 2 weeks after the filter is back in operation.  This layer is crucial to the effectiveness of the filter, and therefore until it has established, the filtered water should be returned to the start of the treatment process or discarded as it will not have been adequately treated.</t>
  </si>
  <si>
    <t>M15</t>
  </si>
  <si>
    <t>M16</t>
  </si>
  <si>
    <t>Section N - TREATMENT PLANT: Granular Activated Carbon (GAC) filters</t>
  </si>
  <si>
    <t>N1</t>
  </si>
  <si>
    <t>Has the GAC been installed as per the design specification?</t>
  </si>
  <si>
    <t>Granular activated carbon (GAC) is used when removal of organic compounds (such as pesticides) is necessary.  GAC is used in a number of ways; a layer can be incorporated into a conventional sand filter (to make a dual media filter); it may replace the sand filter stage or be used after the sand filtration stage.  The design of the GAC adsorbers should be based on source water characteristics.</t>
  </si>
  <si>
    <t>N2</t>
  </si>
  <si>
    <t>Is the GAC design appropriate for the nature of  the raw water quality?</t>
  </si>
  <si>
    <t>GAC is used to remove many types of organic compounds, including the majority of pesticides.  However, there are several forms of GAC and the selection of the most suitable form is mostly dependant on its ability to remove the specific organic compounds to be reduced or removed.  Check the type and grade and its intended application with the manufacturers product specification.</t>
  </si>
  <si>
    <t>N3</t>
  </si>
  <si>
    <t>Is the media depth and composition appropriate for the nature of the raw water quality?</t>
  </si>
  <si>
    <t>Checks should be made to ensure an adequate amount of media is maintained in each filter.  This is usually achieved by regularly measuring the filter bed depth which will highlight any loss of media over time.  Determine whether this activity being carried out and what do the records show if it is being carried out.  If there is evidence that media is being lost then action will be required to prevent further loss either by redesigning the filter and or modifying the backwash process.   Ask the operator how they check media composition depth and what triggers media replacement.  Limited air scouring is used when backwashing GAC filters to prevent media loss.</t>
  </si>
  <si>
    <t>N4</t>
  </si>
  <si>
    <t xml:space="preserve">Is the plant regularly operated and maintained according to the design specification? </t>
  </si>
  <si>
    <t>GAC has an adsorption capacity and its ability to remove organic compounds expires once the surface of the carbon is saturated with organic compounds.  At this point, the carbon will either need to be replaced or regenerated.  Without this maintenance, the filter is no longer effective as an adsorber - its principal purpose.  Check maintenance records and establish if these activities are being carried out according to recommended frequency.</t>
  </si>
  <si>
    <t>N5</t>
  </si>
  <si>
    <t>N6</t>
  </si>
  <si>
    <t>N7</t>
  </si>
  <si>
    <t>Section O - TREATMENT PLANT: Ion Exchange (may be used for nitrate, arsenic or manganese removal etc.)</t>
  </si>
  <si>
    <t>O1</t>
  </si>
  <si>
    <t>Is the treatment plant operating within its design capacity?</t>
  </si>
  <si>
    <t xml:space="preserve">For any treatment process there are operational limits beyond which treatment performance diminishes.  The quality of the drinking water being produced may be adversely affected if this occurs. Therefore any process being used beyond its designed capacity or specification requires action to be taken. Refer to any available information provided by the manufacturer on the design specification for the treatment and criteria on which the treatment process was designed. Check whether the 'demand' on the supply has significantly increased since the plant was designed and built e.g. additional commercial premises, large numbers of additional houses. Check the volume of water being treated and the type of treatment process.  Flows greater than design capacity will compromise water quality, due to insufficient contact time with UV or overloading of filters for example. If unclear ask the owner of the supply to verify the information from the installer or supplier.
</t>
  </si>
  <si>
    <t>O2</t>
  </si>
  <si>
    <t>Is there adequate pre-treatment (e.g. filtration) in place if required?</t>
  </si>
  <si>
    <t xml:space="preserve">Ion exchange is usually preceded by filtration dependant on the quality of the source water and corresponding design of the treatment works. This should remove particulates from the raw water to prevent the media blocking.  Evidence of the requirement for pre-treatment or of inadequate pre-treatment is an increased frequency of filter blocking or backwashes being required.
</t>
  </si>
  <si>
    <t>O3</t>
  </si>
  <si>
    <t xml:space="preserve">Confirm with the person responsible for maintenance how they check media depth ( during initial filling and replacing/ toping up the media) and ensure minimum depth is maintained as per the manufacturer's specification.
</t>
  </si>
  <si>
    <t>O4</t>
  </si>
  <si>
    <t>Is the ion exchange media composition as per design specification?</t>
  </si>
  <si>
    <t xml:space="preserve">Confirm with the person responsible for maintenance whether they understand what the media composition is and whether this was to the manufacturer's specification.
</t>
  </si>
  <si>
    <t>O5</t>
  </si>
  <si>
    <t>Is there a suitable maintenance schedule?</t>
  </si>
  <si>
    <t xml:space="preserve">Ion exchange units will needs periodic maintenance as specified by the manufacturer.  The operator should maintain records to confirm this is being adhered to.
</t>
  </si>
  <si>
    <t>O6</t>
  </si>
  <si>
    <t>Is the regeneration regime as per design specification?</t>
  </si>
  <si>
    <t xml:space="preserve">Ion exchange units are either cation exchangers that exchange positively charged ions (cations) or anion exchangers that exchange negatively charged ions (anions). These ions need to be replaced periodically by flushing the resin with a solution containing an excess of these ions – typically brine solution containing sodium ions. The frequency will be specified by the manufacturer. The rate at which the operator uses and has to buy fresh solution may be an indication as to whether this regeneration regime is being adhered to.
</t>
  </si>
  <si>
    <t>Section P - TREATMENT PLANT: Other Filters</t>
  </si>
  <si>
    <t>Is there adequate pre-treatment to prevent membrane fouling and damage?</t>
  </si>
  <si>
    <t xml:space="preserve">The integrity of the membrane is critical to ensure effective treatment.  Therefore the presence of an appropriate pre-treatment is essential to protect the membrane against chemical (e.g. salinity), microbiological, aesthetic contamination or insufficiency of the supply . Pre-treatment must be adequate to prevent fouling and scaling, as well as protecting the membranes from physical damage. There should be suitable protection/screens to neutralise pretreatment oxidants and the operator should provide procedures and records of the operation and monitoring of the membrane to check for integrity. Records should also be kept when membranes are replaced, including when ruptured or damaged.  Ask the owner to demonstrate, with suitable documentation that the pre-treatment is adequate. For further information please contact DWI. </t>
  </si>
  <si>
    <t>P3</t>
  </si>
  <si>
    <t xml:space="preserve">Are the cleaning regimes (for descaling and antifouling, etc.) being followed as set out in the  design specification? </t>
  </si>
  <si>
    <t xml:space="preserve">Check the membrane's design manual requirements for specification of the cleaning (antifouling and descaling) regime. The operator should provide evidence to demonstrate compliance with this manual. For further information please contact DWI. </t>
  </si>
  <si>
    <t>P4</t>
  </si>
  <si>
    <t>Are the chemicals used in the process as recommended by the manufacturer?</t>
  </si>
  <si>
    <t xml:space="preserve">Any chemicals used in the treatment stage should be specified by the manufacturer and the operator should be asked for evidence that the correct chemicals are in use. Incorrect chemicals could cause membrane damage. For further information please contact DWI. </t>
  </si>
  <si>
    <t>P5</t>
  </si>
  <si>
    <t>Is there a procedure to confirm that the integrity of the membrane is maintained?</t>
  </si>
  <si>
    <t xml:space="preserve">The integrity of the membrane is critical to ensure effective treatment.  There should be suitable protection/screens to neutralise pretreatment oxidants and the operator should be asked for evidence of how the membrane is checked for integrity. They should also keep records when a membrane is replaced when ruptured or damaged.  </t>
  </si>
  <si>
    <t xml:space="preserve">Are the filters replaced as per the manufacturer's specifications (or more frequently)? </t>
  </si>
  <si>
    <t>P7</t>
  </si>
  <si>
    <t>Was the raw water quality taken into account when the filters were installed?</t>
  </si>
  <si>
    <t>The raw water quality on each supply will determine the filter type, number and size (e.g. 1 micron, 5 micron, etc) depending on the nature of the water quality challenge. The installer should specify this based on quality characteristics of the source water.  Ask the owner of the supply if they have details of this specification.</t>
  </si>
  <si>
    <t>P9</t>
  </si>
  <si>
    <t>Section Q - TREATMENT: Desalination or Reverse Osmosis</t>
  </si>
  <si>
    <t>Q1</t>
  </si>
  <si>
    <t xml:space="preserve">Is there any likelihood of industrial, domestic or boating waste flows in the vicinity of the water intake to the desalination plant? </t>
  </si>
  <si>
    <t xml:space="preserve">All surface waters, marine and estuarine waters will contain microbial and chemical contamination derived from human activity (industrial, recreational etc.).  The location of the abstraction point is key to reducing the levels of such contaminants (including salinity) either by timing when water is drawn or by siting the abstraction point where levels of such contaminants are lower.  Knowledge of potential contaminants is important.
</t>
  </si>
  <si>
    <t>Q2</t>
  </si>
  <si>
    <t xml:space="preserve">Could any chemical stores potentially contaminate the supply at the intake? </t>
  </si>
  <si>
    <t>The hazards may be chemical or aesthetic (taste and odour) contamination. Identify any potential chemicals stored near the intake and their potential impact on the treatment process. Measures include moving intake points, restricting discharges of descaling or antifoaming chemicals, or moving chemical stores.</t>
  </si>
  <si>
    <t>Q3</t>
  </si>
  <si>
    <t>Are there variations in source water levels, which affect the ability to abstract water?</t>
  </si>
  <si>
    <t>Such variations may result in insufficiency of supply, and where such circumstances occur the person in control should ensure that alternative supplies or sources are available during these periods.</t>
  </si>
  <si>
    <t>Q4</t>
  </si>
  <si>
    <t>Is there adequate treatment to prevent membrane fouling and damage?</t>
  </si>
  <si>
    <t>Coagulation and micro-filtration pre-treatment are normally used to reduce the impact and fouling of the membranes by particles together with chlorination or biocides to eliminate microbial fouling of membranes. Ensure pretreatment is suitable and adequate to prevent fouling.</t>
  </si>
  <si>
    <t>Q5</t>
  </si>
  <si>
    <t xml:space="preserve">Are oxidants removed during pretreatment? </t>
  </si>
  <si>
    <t xml:space="preserve">Failure to remove oxidants during pretreatment can cause membrane damage. Ensure there is a suitable process to neutralise pretreatment oxidants; monitor membrane integrity and replace when ruptured or damaged </t>
  </si>
  <si>
    <t>Q6</t>
  </si>
  <si>
    <t>Has the operator mitigated against the demineralisation of the water?</t>
  </si>
  <si>
    <t>Water produced from reverse osmosis treatment is low in minerals and therefore aggressive to pipes, and the taste is unacceptable to consumers.  It therefore needs to be remineralised which is normally achieved via blending with up to 10% of wholesome water.   Evidence that this has not been achieved may be pipe corrosion (higher concentration of metals) or taste problems.</t>
  </si>
  <si>
    <t>Q7</t>
  </si>
  <si>
    <t>Is the treated supply blended with other sources of drinking water in distribution?</t>
  </si>
  <si>
    <t>Blending drinking water from different sources may give rise to water quality issues, such as high mineral levels or aesthetic properties and the water may be more aggressive to pipes.  Supplies should be blended in a consistent manner to ensure, amongst other things, that consumer perception is not adversely affected by intermittent and variable blend ratios.</t>
  </si>
  <si>
    <t>Q8</t>
  </si>
  <si>
    <t xml:space="preserve">Incorrect chemicals can result in less effective treatment or cleaning, or contamination. The person in control must use the chemicals recommended by the manufacturer and ensure they are within use-by dates. </t>
  </si>
  <si>
    <t>Q9</t>
  </si>
  <si>
    <t>Is the plant design appropriate for the nature of  the raw water quality?</t>
  </si>
  <si>
    <t xml:space="preserve">The plant design must be capable of meeting the water quality challenges presented by the source water type it is required to treat, i.e. rainwater, seawater, other.  Check the manufacturer's specification with the person in control/operator to verify that the treatment arrangements are suitable. </t>
  </si>
  <si>
    <t>Q10</t>
  </si>
  <si>
    <t>Q11</t>
  </si>
  <si>
    <t>Q12</t>
  </si>
  <si>
    <t>Section R - TREATMENT PLANT: Disinfection: UV</t>
  </si>
  <si>
    <t>Check that the water passing the UV lamp is monitored for turbidity and that turbidity readings do not exceed the acceptable range for the lamp.  Ensure that turbidity remains below 1NTU prior to disinfection.  Chekc for any evidence of sediment and/or algae build up on the lamp sleeves.</t>
  </si>
  <si>
    <t>Section S - TREATMENT PLANT: Disinfection: chlorination</t>
  </si>
  <si>
    <t>Section T - TREATMENT PLANT: Other (answer for any treatment process)</t>
  </si>
  <si>
    <t>Are chemical injection point(s) protected against potential damage e.g. covered, frost proofing, etc?</t>
  </si>
  <si>
    <t xml:space="preserve">Section U - TREATMENT: Monitoring. Use this section for all treatment systems </t>
  </si>
  <si>
    <t>Section V - DISTRIBUTION: Distribution Network</t>
  </si>
  <si>
    <t>V2</t>
  </si>
  <si>
    <t>Are there latrines, septic tanks, waste pipes, animal enclosures or cess pits present in the vicinity of the distribution system?</t>
  </si>
  <si>
    <t>If unsewered human or animal sanitation is present within 50m of the distribution system then there is potential for raw human sewage to contaminate the distribution network if there are any defects. Consider any available information on the positioning of septic tanks as well as their condition (maintenance), as well as any available information on the soakaway location in relation to the distribution network. Similarly if there are pit latrines in use, e.g. at a campsite or areas where chemical toilets are discharged, confirm the location of the disposal point or latrine in relation to any clean water pipes.</t>
  </si>
  <si>
    <t>If chlorine disinfection is practiced is there a disinfectant residual in the distribution network?</t>
  </si>
  <si>
    <t>V7</t>
  </si>
  <si>
    <t>Is there any other route by which contamination can enter the distribution network via back-flow?  If there is ponding of surface water or poor drainage, could water be pulled into the system during low pressure or changes in pressure, e.g. backflow from hoses, taps, or standpipes?</t>
  </si>
  <si>
    <t>Contamination can also enter the distribution network via back-flow.  This comprises back pressure (pushed) or back-siphonage (sucked). Where pressure differentials occur without suitable back-flow or air gap protection then contamination may enter the network through cross connections; leaking joints, broken pipes etc. Back-flow and other suitable fittings (including air gap protection) should be installed on animal watering troughs, standpipes, hoses, commercial premises, for example. If the drinking water is originally from a public supply (i.e. to a PDS or temporary event) the relevant water company or licensee will have responsibility for the enforcement of the Water Fitting Regulations 1999 and should be consulted if any cross connections, back-siphonage and back-flow hazards are identified.</t>
  </si>
  <si>
    <t>V8</t>
  </si>
  <si>
    <t xml:space="preserve">Is there evidence any pipes are coal tar lined? </t>
  </si>
  <si>
    <t>Coal tar was used pre-1970 to line iron mains.  Coal-tar linings can be discounted in plastic, cement mains or asbestos mains.  This material contains compounds, amongst others, called polycyclic aromatic hydrocarbons, some of which are known to be carcinogenic above certain concentrations (consult WHO guidelines).  Furthermore, coal tar lining can cause various unpleasant aesthetic issues, including petrochemical like taste and odours.  Positive evidence for the presence of coal-tar linings may be the analytical results for PAH's or reports of taste and odour.  Determine whether any records exist of the presence of coal tar lined mains.  If there is any positive evidence of the presence of coal-tar linings, the person in control can confirm any existing control measures and any planned long term remediation. In the absence of any positive evidence, score the likelihood as 1.</t>
  </si>
  <si>
    <t xml:space="preserve">Pipes that are laid overground or in shallow trenches may be at risk to damage by gnawing rodents, or accidental damage by other wildlife or livestock or any other means, including those caused by motorised vehicles or machinery.  Consider this risk in terms of the pipe material, their position, location, exposure to vermin and other animals, use of surroundings. Freezing or overheating may also occur - regular temperature checks should be undertaken (particularly during extremes of weather, and if overheating regular flushing of the water may help reduce the risk of algal growth, or lagging may help protect from freezing. </t>
  </si>
  <si>
    <t>V14</t>
  </si>
  <si>
    <t>Where there is copper pipework present, is it corroding?</t>
  </si>
  <si>
    <t xml:space="preserve">Where copper pipes are used in the distribution system, these problems can be determined through on-site tests, or may manifest in taste complaints (metallic) or discolouration (blue/green) or laboratory tests. </t>
  </si>
  <si>
    <t>V15</t>
  </si>
  <si>
    <t xml:space="preserve">Is there the potential for backflow from commercial premises, domestic premises, unauthorised connections, standpipes or unregulated supplies? </t>
  </si>
  <si>
    <t xml:space="preserve">If the premises are within the private supply check whether backflow protection is in place.  If the supply is a PDS the appropriate Water Company can confirm whether any existing backflow deficiencies have been identifed upstream of the supply to the PDS. All PWS should follow this best practice with back flow devices being installed. </t>
  </si>
  <si>
    <t>Have there been complaints or reports of water quality problems (e.g. taste, odours or reports of any aquatic animals (freshwater shrimp, louse or worms)?</t>
  </si>
  <si>
    <t>Section W - DISTRIBUTION: Storage of treated water in the distribution network (including private distribution systems)</t>
  </si>
  <si>
    <t>Access covers and air vents present potential routes of ingress of water and other materials, which pose a risk of microbiological contamination and poor aesthetic quality. Vents should be checked to ensure adequate protective mesh is in place to prevent access of vermin and other wildlife, and ingress of general debris (leaves, insects, soil etc).  Entry/access covers should be of a robust material, watertight and in a state of good general repair.  There should be seals around the opening to the reservoir/tank that are in a sound state of repair (i.e. not in a state of decay, absent or do not provide an adequate seal against ingress).</t>
  </si>
  <si>
    <t>Section X - Premises supplied (applicable to domestic dwelling or commercial premises)</t>
  </si>
  <si>
    <t>Section Y - Point of use devices ( i.e individual property treatment systems such as UV systems, filter, membrane, Reverse osmosis (RO) under the sink)</t>
  </si>
  <si>
    <t>Y5</t>
  </si>
  <si>
    <t>Section Z - MANAGEMENT &amp; CONTROL:   To determine the risk rating for this section, answer questions Z2 to Z27 to inform the answer to Z1.There should only one risk rating for this section in Z1.</t>
  </si>
  <si>
    <t>Are records kept of key checks e.g. Equipment maintenance, site inspections, on-site tests, etc</t>
  </si>
  <si>
    <t>Is there a documented procedure for carrying out mains tappings (making new connections into pipes)?</t>
  </si>
  <si>
    <t>Local Authorities</t>
  </si>
  <si>
    <t xml:space="preserve">Hazard Guidance - </t>
  </si>
  <si>
    <t>Highest mitigated rating:</t>
  </si>
  <si>
    <t>Final rating:</t>
  </si>
  <si>
    <t>Overall supply risk classification</t>
  </si>
  <si>
    <t>Private Water Supply: Risk Assessment tool</t>
  </si>
  <si>
    <r>
      <t xml:space="preserve">Private Water Supply: Risk Assessment Tool
</t>
    </r>
    <r>
      <rPr>
        <b/>
        <sz val="10"/>
        <color theme="1"/>
        <rFont val="Calibri"/>
        <family val="2"/>
        <scheme val="minor"/>
      </rPr>
      <t>This sheet may be printed and taken to site to use as a guide and a reminder sheet for questions to ask following your desktop study.  Any questions already answered will not appear, however any comments for reminders and notes you put in on the risk assessment tab will appear here for reference.</t>
    </r>
  </si>
  <si>
    <r>
      <t xml:space="preserve">Private Water Supply: Risk Assessment Register 
</t>
    </r>
    <r>
      <rPr>
        <b/>
        <sz val="9"/>
        <color theme="1"/>
        <rFont val="Calibri"/>
        <family val="2"/>
        <scheme val="minor"/>
      </rPr>
      <t>Guidance:  Select your risk level</t>
    </r>
  </si>
  <si>
    <t>Section B - Radioactivity</t>
  </si>
  <si>
    <t>Action Owner</t>
  </si>
  <si>
    <t>Main Risk</t>
  </si>
  <si>
    <t>Action plan 1</t>
  </si>
  <si>
    <t>Action plan 2</t>
  </si>
  <si>
    <t>Are there any records of reservoir cleaning and maintenance?</t>
  </si>
  <si>
    <t>No guidance available</t>
  </si>
  <si>
    <t>Current mitigation</t>
  </si>
  <si>
    <t xml:space="preserve">Monitors installed which are linked to either alarms or automatic shut off devices to ensure treatment systems are effective. </t>
  </si>
  <si>
    <t xml:space="preserve">Additional filters or carbon filter (GAC) present designed to remove discolouration.  Additional sand or fabric filter to remove physical particulates.    </t>
  </si>
  <si>
    <t>Maintenance and service records are being kept and suitable procedures exist for all aspects of the supply and distribution system</t>
  </si>
  <si>
    <t>Security arrangements installed to prevent unauthorised access</t>
  </si>
  <si>
    <t>Protection from wildlife and/or livestock contamination</t>
  </si>
  <si>
    <t>Tank cleaning programme</t>
  </si>
  <si>
    <t xml:space="preserve">Storage of chemicals, fertilisers, pesticides (including the location of sheep dips) or fuel is restricted in the vicinity of the source (450m). </t>
  </si>
  <si>
    <t xml:space="preserve">Diversion channels, ditches or bunding to divert flow away from the vicinity of the source. Include regular checks and maintenance.   </t>
  </si>
  <si>
    <t>Oil or fuel stores are adequately bunded and marked on the site schematic.</t>
  </si>
  <si>
    <t xml:space="preserve">Slurry spreading or slurry lagoon is restricted within 50metres from the source following Environmental  Regulations enforced by the Environmental Agency.  </t>
  </si>
  <si>
    <t>Backflow protection is installed</t>
  </si>
  <si>
    <t>Equipment is protected from flooding</t>
  </si>
  <si>
    <t>Procedures exist around the purchase of approved treatment chemicals, their delivery, handling and use.</t>
  </si>
  <si>
    <t>Auto shutdown systems exist</t>
  </si>
  <si>
    <t>Contingency plan in place should the normal source be unavailable</t>
  </si>
  <si>
    <t>Carry out a site inspection to check for evidence of seepage from broken waste pipes or blocked soakaways i.e. marshy vegetation or ponding. Identify the cause and undertake the appropriate remedial measures ensuring these works comply with Building Regulations and the manufacturers instructions.  .</t>
  </si>
  <si>
    <t>Suitable and validated treatment systems are in use</t>
  </si>
  <si>
    <t>Evidence shows that the equipment is operated according to manufacturer's instructions and is validated</t>
  </si>
  <si>
    <t>Alarms are available for failure of processes</t>
  </si>
  <si>
    <t>Cold weather protection (and other adverse conditions) is installed</t>
  </si>
  <si>
    <t>Reservoir and storage tank covers are robust and sound seals are in place to prevent ingress</t>
  </si>
  <si>
    <t>Dosing arrangements are in place to minimise the production of Tri Halo Methanes (THMs) and other disinfection by products (DBP's)</t>
  </si>
  <si>
    <t>Deadline for completion</t>
  </si>
  <si>
    <t>Associated risks</t>
  </si>
  <si>
    <t>B20</t>
  </si>
  <si>
    <t>B21</t>
  </si>
  <si>
    <t>B22</t>
  </si>
  <si>
    <t>Action plan 3</t>
  </si>
  <si>
    <t>Action plan 4</t>
  </si>
  <si>
    <t>Action plan 5</t>
  </si>
  <si>
    <t>Action plan 6</t>
  </si>
  <si>
    <t>Action plan 7</t>
  </si>
  <si>
    <t>Action plan 8</t>
  </si>
  <si>
    <t>Action plan 9</t>
  </si>
  <si>
    <t>Action plan 10</t>
  </si>
  <si>
    <t>D17</t>
  </si>
  <si>
    <t>Is the source exposed to risks of faecal contamination from wildlife</t>
  </si>
  <si>
    <t>Description of risk root cause</t>
  </si>
  <si>
    <t>Status of supply before mitigation actions are undertaken</t>
  </si>
  <si>
    <t>Risk rating:</t>
  </si>
  <si>
    <t>Outstanding actions</t>
  </si>
  <si>
    <t>Risk categories</t>
  </si>
  <si>
    <t>Remedial actions required to improve the supply</t>
  </si>
  <si>
    <t>Deadline for completion of actions</t>
  </si>
  <si>
    <t>Enter Description</t>
  </si>
  <si>
    <t>Enter name or initials</t>
  </si>
  <si>
    <t>Private Water Supply Risk 
Assessment - Action Plan</t>
  </si>
  <si>
    <t>Full RA tool</t>
  </si>
  <si>
    <t>Select all cells; copy and paste into an email and return to DWI.Enquiries@defra.gsi.gov.uk</t>
  </si>
  <si>
    <t>Private Water Supply Risk Assessment - Summary</t>
  </si>
  <si>
    <t>B23</t>
  </si>
  <si>
    <t>Regulation 10 (England) – Small or shared (&gt;1 property) supplies, up to 10m3 day</t>
  </si>
  <si>
    <t>Regulation 11 (Wales) - Shared supplies to &gt;1 properties up to 10m3 day and those to single tenanted dwellings.</t>
  </si>
  <si>
    <t>Regulation 9 - Large supplies (10m3/day or more) and those used as part of a commercial or public activity</t>
  </si>
  <si>
    <t>Regulation 10 (England)  - A supply to a single dwelling not provided as part of a commercial or public activity</t>
  </si>
  <si>
    <t>Regulation 10 (Wales) – A supply to a single untenanted dwellings only not used as part of a commercial or public activity.</t>
  </si>
  <si>
    <t>Answer</t>
  </si>
  <si>
    <t>If unsewered human or animal sanitation is present within 50m of the source then there is considerable potential for raw human sewage to contaminate the source of the drinking water supply. If the supply is groundwater and in a high vulnerability area (as indicated in the EA aquifer vulnerability maps), the unsewered human or animal sanitation is highly likely to contaminate the source through underground connectivity. Information on geography and aquifers can be found in teh EA's Magic Maps available on the EA website or magic.defra.gov.uk   In high vulnerability areas this contamination risk will be present regardless of the condition of the collection chamber or head works. New sources should not be installed within 50m of unsewered human or animal waste in high vulnerability areas.</t>
  </si>
  <si>
    <t>Risk number and description</t>
  </si>
  <si>
    <t>Due date</t>
  </si>
  <si>
    <t>Risk mitigation actions required</t>
  </si>
  <si>
    <t>Insert hyperlink or file location
Resize box if required</t>
  </si>
  <si>
    <t>Please enter details:
Resize box if required</t>
  </si>
  <si>
    <t>East Suffolk Council</t>
  </si>
  <si>
    <t>West Suffolk Council</t>
  </si>
  <si>
    <t>The borehole needs to be protected from the ingress of surface flows (such as flooding). This can be accomplished in a variety of ways such as having a ditch surrounding the borehole (https://www.gov.uk/government/collections/groundwater-protection) with an impermeable lining and a suitable discharge downslope from the borehole conveying surface water away from the immediate vicinity of the borehole. It should be borne in mind that surface flows, while including flooding, are not restricted to flooding. In certain ground conditions the impermeable nature of the soil during periods of dry weather will produce a surface akin to concrete which will result in rainfall, e.g. a heavy summer downpour, running over the surface rather than percolating into the soil. Such conditions need to be protected against by use of appropriately engineered borehole arrangements.</t>
  </si>
  <si>
    <t>V 3.07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</si>
</sst>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26" x14ac:knownFonts="1">
    <font>
      <sz val="11"/>
      <color theme="1"/>
      <name val="Calibri"/>
      <family val="2"/>
      <scheme val="minor"/>
    </font>
    <font>
      <sz val="10"/>
      <name val="Calibri"/>
      <family val="2"/>
      <scheme val="minor"/>
    </font>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1"/>
      <name val="Calibri"/>
      <family val="2"/>
      <scheme val="minor"/>
    </font>
    <font>
      <b/>
      <sz val="10"/>
      <name val="Calibri"/>
      <family val="2"/>
      <scheme val="minor"/>
    </font>
    <font>
      <b/>
      <sz val="14"/>
      <color theme="1"/>
      <name val="Calibri"/>
      <family val="2"/>
      <scheme val="minor"/>
    </font>
    <font>
      <b/>
      <sz val="10"/>
      <color theme="1"/>
      <name val="Calibri"/>
      <family val="2"/>
      <scheme val="minor"/>
    </font>
    <font>
      <b/>
      <sz val="20"/>
      <color theme="1"/>
      <name val="Calibri"/>
      <family val="2"/>
      <scheme val="minor"/>
    </font>
    <font>
      <sz val="11"/>
      <name val="Calibri"/>
      <family val="2"/>
      <scheme val="minor"/>
    </font>
    <font>
      <b/>
      <sz val="9"/>
      <color theme="1"/>
      <name val="Calibri"/>
      <family val="2"/>
      <scheme val="minor"/>
    </font>
    <font>
      <sz val="11"/>
      <color indexed="8"/>
      <name val="Calibri"/>
      <family val="2"/>
      <scheme val="minor"/>
    </font>
    <font>
      <b/>
      <sz val="12"/>
      <name val="Calibri"/>
      <family val="2"/>
      <scheme val="minor"/>
    </font>
    <font>
      <b/>
      <sz val="8"/>
      <name val="Calibri"/>
      <family val="2"/>
      <scheme val="minor"/>
    </font>
    <font>
      <b/>
      <sz val="8"/>
      <color theme="1"/>
      <name val="Calibri"/>
      <family val="2"/>
      <scheme val="minor"/>
    </font>
    <font>
      <sz val="12"/>
      <color theme="1"/>
      <name val="Calibri"/>
      <family val="2"/>
      <scheme val="minor"/>
    </font>
    <font>
      <sz val="12"/>
      <color theme="1"/>
      <name val="Arial"/>
      <family val="2"/>
    </font>
    <font>
      <b/>
      <sz val="12"/>
      <color theme="3" tint="0.59999389629810485"/>
      <name val="Calibri"/>
      <family val="2"/>
      <scheme val="minor"/>
    </font>
    <font>
      <b/>
      <sz val="11"/>
      <color theme="3" tint="0.59999389629810485"/>
      <name val="Calibri"/>
      <family val="2"/>
      <scheme val="minor"/>
    </font>
    <font>
      <b/>
      <sz val="14"/>
      <color theme="3" tint="0.59999389629810485"/>
      <name val="Calibri"/>
      <family val="2"/>
      <scheme val="minor"/>
    </font>
    <font>
      <b/>
      <sz val="16"/>
      <name val="Calibri"/>
      <family val="2"/>
      <scheme val="minor"/>
    </font>
    <font>
      <b/>
      <sz val="14"/>
      <name val="Calibri"/>
      <family val="2"/>
      <scheme val="minor"/>
    </font>
    <font>
      <b/>
      <sz val="11"/>
      <color theme="0" tint="-0.249977111117893"/>
      <name val="Calibri"/>
      <family val="2"/>
      <scheme val="minor"/>
    </font>
    <font>
      <sz val="10"/>
      <color theme="1"/>
      <name val="Calibri"/>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rgb="FF00B0F0"/>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1"/>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6"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2">
    <xf numFmtId="0" fontId="0" fillId="0" borderId="0"/>
    <xf numFmtId="43"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18" fillId="0" borderId="0"/>
  </cellStyleXfs>
  <cellXfs count="325">
    <xf numFmtId="0" fontId="0" fillId="0" borderId="0" xfId="0"/>
    <xf numFmtId="0" fontId="3" fillId="0" borderId="1" xfId="0" applyFont="1" applyBorder="1" applyAlignment="1" applyProtection="1">
      <alignment horizontal="center" vertical="center" wrapText="1"/>
      <protection locked="0"/>
    </xf>
    <xf numFmtId="0" fontId="0" fillId="0" borderId="0" xfId="0" applyAlignment="1">
      <alignment horizontal="left" vertical="top" wrapText="1"/>
    </xf>
    <xf numFmtId="0" fontId="0" fillId="0" borderId="0" xfId="0"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left"/>
    </xf>
    <xf numFmtId="0" fontId="1" fillId="0" borderId="0" xfId="6" applyFont="1" applyFill="1" applyBorder="1" applyAlignment="1">
      <alignment horizontal="left"/>
    </xf>
    <xf numFmtId="0" fontId="7" fillId="0" borderId="0" xfId="0" applyFont="1" applyFill="1" applyBorder="1" applyAlignment="1">
      <alignment horizontal="left"/>
    </xf>
    <xf numFmtId="0" fontId="0" fillId="0" borderId="1" xfId="0" applyFont="1" applyBorder="1" applyAlignment="1">
      <alignment horizontal="center" vertical="center" wrapText="1"/>
    </xf>
    <xf numFmtId="0" fontId="0" fillId="0" borderId="1" xfId="0" applyFont="1" applyBorder="1" applyAlignment="1" applyProtection="1">
      <alignment vertical="center" wrapText="1"/>
      <protection locked="0"/>
    </xf>
    <xf numFmtId="0" fontId="0" fillId="0" borderId="1" xfId="0" applyFont="1" applyFill="1" applyBorder="1" applyAlignment="1" applyProtection="1">
      <alignment vertical="center" wrapText="1"/>
      <protection locked="0"/>
    </xf>
    <xf numFmtId="0" fontId="0" fillId="0" borderId="0" xfId="0" applyFont="1" applyAlignment="1">
      <alignment wrapText="1"/>
    </xf>
    <xf numFmtId="0" fontId="0" fillId="0" borderId="0" xfId="0" applyFont="1" applyAlignment="1">
      <alignment horizontal="center" wrapText="1"/>
    </xf>
    <xf numFmtId="0" fontId="0" fillId="0" borderId="1" xfId="0" applyFont="1" applyBorder="1" applyAlignment="1" applyProtection="1">
      <alignment vertical="center" wrapText="1"/>
    </xf>
    <xf numFmtId="0" fontId="3" fillId="0" borderId="1" xfId="0" applyFont="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0" fillId="2" borderId="1" xfId="0" applyFont="1" applyFill="1" applyBorder="1" applyAlignment="1" applyProtection="1">
      <alignment vertical="center" wrapText="1"/>
    </xf>
    <xf numFmtId="0" fontId="6" fillId="2" borderId="0" xfId="0" applyFont="1" applyFill="1" applyBorder="1" applyAlignment="1">
      <alignment horizontal="left"/>
    </xf>
    <xf numFmtId="0" fontId="3" fillId="2" borderId="0" xfId="0" applyFont="1" applyFill="1" applyBorder="1" applyAlignment="1">
      <alignment horizontal="left"/>
    </xf>
    <xf numFmtId="0" fontId="3" fillId="2" borderId="0" xfId="0" applyFont="1" applyFill="1" applyAlignment="1">
      <alignment horizontal="left" vertical="top"/>
    </xf>
    <xf numFmtId="0" fontId="3" fillId="3" borderId="1" xfId="0" applyFont="1" applyFill="1" applyBorder="1" applyAlignment="1" applyProtection="1">
      <alignment vertical="center" wrapText="1"/>
    </xf>
    <xf numFmtId="0" fontId="3" fillId="2"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horizontal="left" vertical="top"/>
    </xf>
    <xf numFmtId="0" fontId="0" fillId="0" borderId="0" xfId="0" applyFont="1"/>
    <xf numFmtId="0" fontId="0" fillId="0" borderId="1" xfId="0" applyFont="1" applyBorder="1" applyAlignment="1" applyProtection="1">
      <alignment wrapText="1"/>
      <protection locked="0"/>
    </xf>
    <xf numFmtId="0" fontId="0" fillId="2" borderId="0" xfId="0" applyFont="1" applyFill="1" applyBorder="1" applyAlignment="1">
      <alignment horizontal="left"/>
    </xf>
    <xf numFmtId="0" fontId="0" fillId="0" borderId="1" xfId="0"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xf>
    <xf numFmtId="0" fontId="8"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wrapText="1"/>
    </xf>
    <xf numFmtId="0" fontId="0" fillId="2" borderId="2" xfId="0" applyFont="1" applyFill="1" applyBorder="1" applyAlignment="1" applyProtection="1">
      <alignment vertical="center" wrapText="1"/>
    </xf>
    <xf numFmtId="0" fontId="17" fillId="2" borderId="1" xfId="0" applyFont="1" applyFill="1" applyBorder="1" applyAlignment="1" applyProtection="1">
      <alignment vertical="center" wrapText="1"/>
    </xf>
    <xf numFmtId="0" fontId="0" fillId="0" borderId="0" xfId="0" applyFont="1" applyAlignment="1"/>
    <xf numFmtId="0" fontId="0" fillId="0" borderId="0" xfId="0" applyFont="1" applyFill="1" applyBorder="1" applyAlignment="1">
      <alignment horizontal="left" vertical="top"/>
    </xf>
    <xf numFmtId="0" fontId="0" fillId="0" borderId="0" xfId="0" applyFont="1" applyFill="1" applyBorder="1" applyAlignment="1"/>
    <xf numFmtId="0" fontId="0" fillId="0" borderId="0" xfId="0" applyFont="1" applyFill="1" applyBorder="1" applyAlignment="1">
      <alignment vertical="top"/>
    </xf>
    <xf numFmtId="0" fontId="11" fillId="0" borderId="0" xfId="0" applyFont="1" applyFill="1" applyBorder="1" applyAlignment="1">
      <alignment horizontal="left" vertical="top"/>
    </xf>
    <xf numFmtId="0" fontId="0" fillId="0" borderId="0" xfId="0" applyFont="1" applyFill="1" applyProtection="1"/>
    <xf numFmtId="0" fontId="0" fillId="0" borderId="0" xfId="0" applyFont="1" applyFill="1" applyAlignment="1" applyProtection="1">
      <alignment wrapText="1"/>
    </xf>
    <xf numFmtId="0" fontId="7" fillId="5" borderId="1" xfId="6"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7" fillId="0" borderId="1" xfId="6" quotePrefix="1" applyFont="1" applyFill="1" applyBorder="1" applyAlignment="1" applyProtection="1">
      <alignment horizontal="center" vertical="center" wrapText="1"/>
      <protection locked="0"/>
    </xf>
    <xf numFmtId="0" fontId="7" fillId="5" borderId="1" xfId="6" quotePrefix="1" applyFont="1" applyFill="1" applyBorder="1" applyAlignment="1" applyProtection="1">
      <alignment horizontal="center" vertical="center" wrapText="1"/>
    </xf>
    <xf numFmtId="0" fontId="7" fillId="5" borderId="1" xfId="6" quotePrefix="1"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11" fillId="0" borderId="0" xfId="0" applyFont="1" applyFill="1" applyBorder="1" applyAlignment="1">
      <alignment horizontal="left"/>
    </xf>
    <xf numFmtId="0" fontId="0" fillId="0" borderId="0" xfId="0" applyFont="1" applyFill="1" applyAlignment="1">
      <alignment horizontal="left" vertical="top"/>
    </xf>
    <xf numFmtId="0" fontId="0" fillId="0" borderId="1" xfId="0" applyFont="1" applyBorder="1" applyAlignment="1">
      <alignment horizontal="left" vertical="center" wrapText="1"/>
    </xf>
    <xf numFmtId="0" fontId="0" fillId="0" borderId="1" xfId="0" applyFont="1" applyBorder="1" applyAlignment="1" applyProtection="1">
      <alignment horizontal="center" vertical="center" wrapText="1"/>
    </xf>
    <xf numFmtId="0" fontId="0" fillId="0" borderId="0" xfId="0" applyFont="1" applyAlignment="1" applyProtection="1">
      <alignment horizontal="center" wrapText="1"/>
    </xf>
    <xf numFmtId="0" fontId="0" fillId="0" borderId="0" xfId="0" applyFont="1" applyAlignment="1" applyProtection="1">
      <alignment wrapText="1"/>
    </xf>
    <xf numFmtId="0" fontId="0" fillId="0" borderId="0" xfId="0" applyFont="1" applyAlignment="1" applyProtection="1"/>
    <xf numFmtId="0" fontId="0" fillId="0" borderId="0" xfId="0" applyFont="1" applyProtection="1">
      <protection locked="0"/>
    </xf>
    <xf numFmtId="0" fontId="0" fillId="0" borderId="0" xfId="0" applyFont="1" applyFill="1" applyProtection="1">
      <protection locked="0"/>
    </xf>
    <xf numFmtId="0" fontId="5" fillId="0" borderId="1" xfId="0" applyFont="1" applyFill="1" applyBorder="1" applyAlignment="1" applyProtection="1">
      <alignment vertical="center" wrapText="1"/>
      <protection locked="0"/>
    </xf>
    <xf numFmtId="0" fontId="0" fillId="0" borderId="2" xfId="0" applyFont="1" applyBorder="1" applyAlignment="1" applyProtection="1">
      <alignment horizontal="left" wrapText="1"/>
      <protection locked="0"/>
    </xf>
    <xf numFmtId="0" fontId="0" fillId="0" borderId="2" xfId="0" applyFont="1" applyBorder="1" applyAlignment="1" applyProtection="1">
      <alignment wrapText="1"/>
      <protection locked="0"/>
    </xf>
    <xf numFmtId="0" fontId="0" fillId="0" borderId="1" xfId="0" applyFont="1" applyBorder="1" applyAlignment="1" applyProtection="1">
      <alignment horizontal="center" vertical="center" wrapText="1"/>
    </xf>
    <xf numFmtId="0" fontId="0" fillId="2" borderId="1" xfId="0" applyFont="1" applyFill="1" applyBorder="1" applyAlignment="1" applyProtection="1">
      <alignment horizontal="center" vertical="center" wrapText="1"/>
    </xf>
    <xf numFmtId="0" fontId="0" fillId="0" borderId="2" xfId="0" applyFont="1" applyBorder="1" applyAlignment="1" applyProtection="1">
      <alignment vertical="center" wrapText="1"/>
    </xf>
    <xf numFmtId="0" fontId="0" fillId="0" borderId="2" xfId="0" applyFont="1" applyBorder="1" applyAlignment="1" applyProtection="1">
      <alignment vertical="center" wrapText="1"/>
      <protection locked="0"/>
    </xf>
    <xf numFmtId="0" fontId="3" fillId="2" borderId="1" xfId="0" applyFont="1" applyFill="1" applyBorder="1" applyAlignment="1" applyProtection="1">
      <alignment horizontal="center" vertical="center" wrapText="1"/>
      <protection locked="0"/>
    </xf>
    <xf numFmtId="0" fontId="0" fillId="2" borderId="1" xfId="0" applyFont="1" applyFill="1" applyBorder="1" applyAlignment="1" applyProtection="1">
      <alignment vertical="center" wrapText="1"/>
      <protection locked="0"/>
    </xf>
    <xf numFmtId="0" fontId="3" fillId="0" borderId="0" xfId="0" applyFont="1" applyFill="1" applyBorder="1" applyAlignment="1">
      <alignment horizontal="left" vertical="center"/>
    </xf>
    <xf numFmtId="0" fontId="13" fillId="0" borderId="0" xfId="6" applyFont="1" applyFill="1" applyBorder="1" applyAlignment="1">
      <alignment horizontal="left" vertical="center"/>
    </xf>
    <xf numFmtId="0" fontId="3" fillId="0" borderId="1" xfId="0" applyFont="1" applyFill="1" applyBorder="1" applyAlignment="1" applyProtection="1">
      <alignment vertical="center" wrapText="1"/>
    </xf>
    <xf numFmtId="0" fontId="3" fillId="0" borderId="1" xfId="0" applyFont="1" applyFill="1" applyBorder="1" applyAlignment="1" applyProtection="1">
      <alignment vertical="center" wrapText="1"/>
      <protection locked="0"/>
    </xf>
    <xf numFmtId="0" fontId="0" fillId="0" borderId="1" xfId="0" applyFont="1" applyFill="1" applyBorder="1" applyAlignment="1" applyProtection="1">
      <alignment horizontal="center" vertical="center" wrapText="1"/>
    </xf>
    <xf numFmtId="0" fontId="0" fillId="0" borderId="3" xfId="0" applyFont="1" applyFill="1" applyBorder="1" applyAlignment="1" applyProtection="1">
      <alignment vertical="center" wrapText="1"/>
    </xf>
    <xf numFmtId="0" fontId="3" fillId="4"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10" fillId="8" borderId="5" xfId="0" applyFont="1" applyFill="1" applyBorder="1" applyAlignment="1">
      <alignment vertical="center"/>
    </xf>
    <xf numFmtId="0" fontId="0" fillId="8" borderId="0" xfId="0" applyFont="1" applyFill="1" applyBorder="1" applyAlignment="1">
      <alignment horizontal="right" vertical="center"/>
    </xf>
    <xf numFmtId="0" fontId="14" fillId="8" borderId="2" xfId="0" applyFont="1" applyFill="1" applyBorder="1" applyAlignment="1">
      <alignment vertical="center"/>
    </xf>
    <xf numFmtId="0" fontId="19" fillId="8" borderId="3" xfId="0" applyFont="1" applyFill="1" applyBorder="1" applyAlignment="1">
      <alignment vertical="center"/>
    </xf>
    <xf numFmtId="0" fontId="19" fillId="8" borderId="4" xfId="0" applyFont="1" applyFill="1" applyBorder="1" applyAlignment="1">
      <alignment vertical="center"/>
    </xf>
    <xf numFmtId="164" fontId="19" fillId="8" borderId="0" xfId="0" applyNumberFormat="1" applyFont="1" applyFill="1" applyBorder="1" applyAlignment="1">
      <alignment vertical="center"/>
    </xf>
    <xf numFmtId="0" fontId="19" fillId="8" borderId="0" xfId="0" applyFont="1" applyFill="1" applyBorder="1" applyAlignment="1">
      <alignment vertical="center"/>
    </xf>
    <xf numFmtId="0" fontId="0" fillId="8" borderId="0" xfId="0" applyFont="1" applyFill="1"/>
    <xf numFmtId="0" fontId="6" fillId="8" borderId="2" xfId="0" applyFont="1" applyFill="1" applyBorder="1" applyAlignment="1"/>
    <xf numFmtId="0" fontId="3" fillId="8" borderId="1" xfId="0" applyFont="1" applyFill="1" applyBorder="1"/>
    <xf numFmtId="0" fontId="3" fillId="8" borderId="2" xfId="0" applyFont="1" applyFill="1" applyBorder="1" applyAlignment="1">
      <alignment horizontal="left"/>
    </xf>
    <xf numFmtId="0" fontId="3" fillId="8" borderId="15" xfId="0" applyFont="1" applyFill="1" applyBorder="1"/>
    <xf numFmtId="0" fontId="3" fillId="8" borderId="1" xfId="0" applyFont="1" applyFill="1" applyBorder="1" applyAlignment="1" applyProtection="1">
      <alignment horizontal="right" vertical="center" wrapText="1"/>
    </xf>
    <xf numFmtId="0" fontId="3" fillId="8" borderId="3" xfId="0" applyFont="1" applyFill="1" applyBorder="1" applyAlignment="1" applyProtection="1">
      <alignment vertical="center" wrapText="1"/>
    </xf>
    <xf numFmtId="0" fontId="5" fillId="8" borderId="1" xfId="0" applyFont="1" applyFill="1" applyBorder="1" applyAlignment="1" applyProtection="1">
      <alignment horizontal="center" vertical="center" wrapText="1"/>
    </xf>
    <xf numFmtId="0" fontId="5" fillId="8" borderId="1" xfId="0" applyFont="1" applyFill="1" applyBorder="1" applyAlignment="1" applyProtection="1">
      <alignment vertical="center" wrapText="1"/>
    </xf>
    <xf numFmtId="0" fontId="5" fillId="8" borderId="1" xfId="0" applyFont="1" applyFill="1" applyBorder="1" applyAlignment="1" applyProtection="1">
      <alignment vertical="center" wrapText="1"/>
      <protection locked="0"/>
    </xf>
    <xf numFmtId="0" fontId="6" fillId="8" borderId="1" xfId="0" applyFont="1" applyFill="1" applyBorder="1" applyAlignment="1" applyProtection="1">
      <alignment horizontal="center" vertical="center" wrapText="1"/>
    </xf>
    <xf numFmtId="0" fontId="3" fillId="8" borderId="1" xfId="0" applyFont="1" applyFill="1" applyBorder="1" applyAlignment="1" applyProtection="1">
      <alignment vertical="center" wrapText="1"/>
    </xf>
    <xf numFmtId="0" fontId="3" fillId="8" borderId="1" xfId="0" applyFont="1" applyFill="1" applyBorder="1" applyAlignment="1" applyProtection="1">
      <alignment horizontal="center" vertical="center" wrapText="1"/>
    </xf>
    <xf numFmtId="0" fontId="3" fillId="8" borderId="1" xfId="0" applyFont="1" applyFill="1" applyBorder="1" applyAlignment="1" applyProtection="1">
      <alignment horizontal="center" vertical="center" wrapText="1"/>
      <protection locked="0"/>
    </xf>
    <xf numFmtId="0" fontId="0" fillId="8" borderId="1" xfId="0" applyFont="1" applyFill="1" applyBorder="1" applyAlignment="1" applyProtection="1">
      <alignment vertical="center" wrapText="1"/>
      <protection locked="0"/>
    </xf>
    <xf numFmtId="0" fontId="3" fillId="8" borderId="1" xfId="0" applyFont="1" applyFill="1" applyBorder="1" applyAlignment="1" applyProtection="1">
      <alignment vertical="center" wrapText="1"/>
      <protection locked="0"/>
    </xf>
    <xf numFmtId="0" fontId="0" fillId="8" borderId="1" xfId="0" applyFont="1" applyFill="1" applyBorder="1" applyAlignment="1" applyProtection="1">
      <alignment vertical="center" wrapText="1"/>
    </xf>
    <xf numFmtId="0" fontId="3" fillId="4" borderId="1" xfId="0" applyFont="1" applyFill="1" applyBorder="1" applyAlignment="1" applyProtection="1">
      <alignment vertical="center" wrapText="1"/>
      <protection locked="0"/>
    </xf>
    <xf numFmtId="0" fontId="3" fillId="8" borderId="1" xfId="0" applyFont="1" applyFill="1" applyBorder="1" applyAlignment="1" applyProtection="1">
      <alignment horizontal="center" vertical="top" wrapText="1"/>
    </xf>
    <xf numFmtId="0" fontId="3" fillId="8" borderId="4" xfId="0" applyFont="1" applyFill="1" applyBorder="1" applyAlignment="1">
      <alignment horizontal="center" vertical="top" wrapText="1"/>
    </xf>
    <xf numFmtId="0" fontId="0" fillId="8" borderId="1" xfId="0" applyFont="1" applyFill="1" applyBorder="1" applyAlignment="1">
      <alignment vertical="center" wrapText="1"/>
    </xf>
    <xf numFmtId="43" fontId="6" fillId="8" borderId="1" xfId="1" applyFont="1" applyFill="1" applyBorder="1" applyAlignment="1">
      <alignment horizontal="center" vertical="top" wrapText="1"/>
    </xf>
    <xf numFmtId="0" fontId="3" fillId="8" borderId="1" xfId="0" applyFont="1" applyFill="1" applyBorder="1" applyAlignment="1">
      <alignment horizontal="center" vertical="top" wrapText="1"/>
    </xf>
    <xf numFmtId="0" fontId="11" fillId="8" borderId="1" xfId="0" applyFont="1" applyFill="1" applyBorder="1" applyAlignment="1">
      <alignment horizontal="left" vertical="center" wrapText="1"/>
    </xf>
    <xf numFmtId="0" fontId="3" fillId="8" borderId="4" xfId="0" applyFont="1" applyFill="1" applyBorder="1" applyAlignment="1">
      <alignment vertical="top" wrapText="1"/>
    </xf>
    <xf numFmtId="0" fontId="16" fillId="8" borderId="3" xfId="0" applyFont="1" applyFill="1" applyBorder="1" applyAlignment="1">
      <alignment horizontal="right" vertical="top"/>
    </xf>
    <xf numFmtId="0" fontId="8" fillId="8" borderId="1" xfId="0" applyFont="1" applyFill="1" applyBorder="1" applyAlignment="1" applyProtection="1">
      <alignment horizontal="left" vertical="top" wrapText="1"/>
      <protection locked="0"/>
    </xf>
    <xf numFmtId="0" fontId="3" fillId="8" borderId="1" xfId="0" applyFont="1" applyFill="1" applyBorder="1" applyAlignment="1" applyProtection="1">
      <alignment horizontal="right" vertical="center"/>
    </xf>
    <xf numFmtId="0" fontId="3" fillId="8" borderId="1" xfId="0" applyFont="1" applyFill="1" applyBorder="1" applyAlignment="1" applyProtection="1">
      <alignment horizontal="center" vertical="center"/>
    </xf>
    <xf numFmtId="0" fontId="19" fillId="9" borderId="4" xfId="0" applyFont="1" applyFill="1" applyBorder="1" applyAlignment="1" applyProtection="1">
      <alignment vertical="center" wrapText="1"/>
    </xf>
    <xf numFmtId="0" fontId="21" fillId="8" borderId="0" xfId="0" applyFont="1" applyFill="1" applyBorder="1" applyAlignment="1" applyProtection="1">
      <alignment horizontal="center" vertical="center" wrapText="1"/>
    </xf>
    <xf numFmtId="0" fontId="20" fillId="8" borderId="1" xfId="0" applyFont="1" applyFill="1" applyBorder="1" applyAlignment="1" applyProtection="1">
      <alignment horizontal="center" vertical="center" wrapText="1"/>
    </xf>
    <xf numFmtId="0" fontId="20" fillId="8" borderId="1" xfId="0" applyFont="1" applyFill="1" applyBorder="1" applyAlignment="1" applyProtection="1">
      <alignment vertical="center" wrapText="1"/>
    </xf>
    <xf numFmtId="0" fontId="3" fillId="8" borderId="4" xfId="0" applyFont="1" applyFill="1" applyBorder="1" applyAlignment="1" applyProtection="1">
      <alignment horizontal="center"/>
      <protection locked="0"/>
    </xf>
    <xf numFmtId="0" fontId="6" fillId="8" borderId="13" xfId="6" applyFont="1" applyFill="1" applyBorder="1" applyAlignment="1" applyProtection="1">
      <alignment horizontal="center" vertical="center"/>
    </xf>
    <xf numFmtId="0" fontId="6" fillId="8" borderId="1" xfId="6"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9" fillId="5" borderId="1" xfId="0" applyFont="1" applyFill="1" applyBorder="1" applyAlignment="1" applyProtection="1">
      <alignment horizontal="center" vertical="center"/>
      <protection locked="0"/>
    </xf>
    <xf numFmtId="0" fontId="0" fillId="0" borderId="0" xfId="0" applyFont="1" applyFill="1" applyBorder="1" applyAlignment="1">
      <alignment horizontal="right"/>
    </xf>
    <xf numFmtId="0" fontId="0" fillId="0" borderId="0" xfId="0" quotePrefix="1" applyFont="1" applyFill="1" applyBorder="1" applyAlignment="1">
      <alignment horizontal="left"/>
    </xf>
    <xf numFmtId="0" fontId="11" fillId="0" borderId="0" xfId="0" applyFont="1" applyFill="1" applyBorder="1" applyAlignment="1">
      <alignment horizontal="right" vertical="top"/>
    </xf>
    <xf numFmtId="0" fontId="0" fillId="0" borderId="0" xfId="0" applyFont="1" applyFill="1" applyBorder="1" applyAlignment="1">
      <alignment horizontal="right" vertical="top"/>
    </xf>
    <xf numFmtId="0" fontId="6" fillId="0" borderId="1" xfId="6" applyFont="1" applyFill="1" applyBorder="1" applyAlignment="1" applyProtection="1">
      <alignment horizontal="center" vertical="center" wrapText="1"/>
      <protection locked="0"/>
    </xf>
    <xf numFmtId="0" fontId="24" fillId="0" borderId="0" xfId="0" applyFont="1" applyFill="1" applyAlignment="1" applyProtection="1">
      <alignment horizontal="center" vertical="center"/>
      <protection locked="0"/>
    </xf>
    <xf numFmtId="0" fontId="6" fillId="0" borderId="1" xfId="0" applyFont="1" applyFill="1" applyBorder="1" applyAlignment="1" applyProtection="1">
      <alignment horizontal="center" vertical="center" wrapText="1"/>
    </xf>
    <xf numFmtId="0" fontId="3" fillId="2" borderId="0" xfId="0" applyFont="1" applyFill="1" applyBorder="1" applyAlignment="1">
      <alignment horizontal="right"/>
    </xf>
    <xf numFmtId="0" fontId="7" fillId="10" borderId="1" xfId="6" applyFont="1" applyFill="1" applyBorder="1" applyAlignment="1" applyProtection="1">
      <alignment horizontal="center" vertical="center" wrapText="1"/>
    </xf>
    <xf numFmtId="0" fontId="9" fillId="10" borderId="1" xfId="0" applyFont="1" applyFill="1" applyBorder="1" applyAlignment="1" applyProtection="1">
      <alignment horizontal="center" vertical="center"/>
      <protection locked="0"/>
    </xf>
    <xf numFmtId="0" fontId="0" fillId="0" borderId="1" xfId="0" applyFont="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0" fillId="0" borderId="1" xfId="0" applyFont="1" applyFill="1" applyBorder="1" applyProtection="1"/>
    <xf numFmtId="14" fontId="0" fillId="0" borderId="1" xfId="0" applyNumberFormat="1" applyFont="1" applyFill="1" applyBorder="1" applyProtection="1"/>
    <xf numFmtId="14" fontId="0" fillId="0" borderId="1" xfId="0" applyNumberFormat="1" applyFont="1" applyFill="1" applyBorder="1" applyAlignment="1" applyProtection="1">
      <alignment vertical="center"/>
    </xf>
    <xf numFmtId="0" fontId="25" fillId="0" borderId="0" xfId="0" applyFont="1" applyFill="1" applyBorder="1" applyAlignment="1">
      <alignment horizontal="left"/>
    </xf>
    <xf numFmtId="0" fontId="11" fillId="0" borderId="1" xfId="0" applyFont="1" applyFill="1" applyBorder="1" applyAlignment="1" applyProtection="1">
      <alignment horizontal="center" vertical="center" wrapText="1"/>
    </xf>
    <xf numFmtId="14" fontId="11" fillId="0" borderId="1" xfId="0" applyNumberFormat="1" applyFont="1" applyFill="1" applyBorder="1" applyAlignment="1" applyProtection="1">
      <alignment horizontal="center" vertical="center"/>
    </xf>
    <xf numFmtId="0" fontId="0" fillId="8" borderId="1" xfId="0" applyFont="1" applyFill="1" applyBorder="1" applyAlignment="1" applyProtection="1"/>
    <xf numFmtId="0" fontId="0" fillId="8" borderId="0" xfId="0" applyFill="1"/>
    <xf numFmtId="0" fontId="10" fillId="8" borderId="1" xfId="0" applyFont="1" applyFill="1" applyBorder="1" applyAlignment="1" applyProtection="1">
      <alignment vertical="top" wrapText="1"/>
    </xf>
    <xf numFmtId="0" fontId="10" fillId="8" borderId="1" xfId="0" applyFont="1" applyFill="1" applyBorder="1" applyAlignment="1" applyProtection="1">
      <alignment vertical="top"/>
    </xf>
    <xf numFmtId="0" fontId="10" fillId="8" borderId="4" xfId="0" applyFont="1" applyFill="1" applyBorder="1" applyAlignment="1" applyProtection="1">
      <alignment vertical="top" wrapText="1"/>
    </xf>
    <xf numFmtId="0" fontId="10" fillId="8" borderId="3" xfId="0" applyFont="1" applyFill="1" applyBorder="1" applyAlignment="1" applyProtection="1">
      <alignment vertical="top" wrapText="1"/>
    </xf>
    <xf numFmtId="0" fontId="10" fillId="8" borderId="2" xfId="0" applyFont="1" applyFill="1" applyBorder="1" applyAlignment="1" applyProtection="1">
      <alignment vertical="top" wrapText="1"/>
    </xf>
    <xf numFmtId="0" fontId="0" fillId="0" borderId="1" xfId="0" applyFont="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7" fillId="10" borderId="1" xfId="6" quotePrefix="1" applyFont="1" applyFill="1" applyBorder="1" applyAlignment="1" applyProtection="1">
      <alignment horizontal="center" vertical="center" wrapText="1"/>
    </xf>
    <xf numFmtId="0" fontId="7" fillId="5" borderId="1" xfId="6" quotePrefix="1" applyFont="1" applyFill="1" applyBorder="1" applyAlignment="1" applyProtection="1">
      <alignment horizontal="center" vertical="center" wrapText="1"/>
    </xf>
    <xf numFmtId="0" fontId="6" fillId="0" borderId="0" xfId="0" applyFont="1" applyFill="1" applyAlignment="1" applyProtection="1">
      <alignment horizontal="center" vertical="center"/>
      <protection locked="0"/>
    </xf>
    <xf numFmtId="0" fontId="1" fillId="0" borderId="0" xfId="0" applyFont="1" applyFill="1"/>
    <xf numFmtId="0" fontId="20" fillId="8" borderId="0" xfId="0" applyFont="1" applyFill="1" applyBorder="1" applyAlignment="1"/>
    <xf numFmtId="0" fontId="6" fillId="8" borderId="0" xfId="0" applyFont="1" applyFill="1" applyBorder="1" applyAlignment="1"/>
    <xf numFmtId="0" fontId="6" fillId="8" borderId="1" xfId="0" applyFont="1" applyFill="1" applyBorder="1" applyAlignment="1">
      <alignment vertical="center"/>
    </xf>
    <xf numFmtId="0" fontId="6" fillId="0" borderId="1" xfId="0" applyFont="1" applyFill="1" applyBorder="1" applyAlignment="1" applyProtection="1">
      <alignment vertical="center"/>
      <protection locked="0"/>
    </xf>
    <xf numFmtId="0" fontId="3" fillId="0" borderId="1" xfId="0" applyFont="1" applyBorder="1" applyAlignment="1" applyProtection="1">
      <alignment horizontal="center" vertical="center" wrapText="1"/>
      <protection locked="0"/>
    </xf>
    <xf numFmtId="0" fontId="7" fillId="10" borderId="1" xfId="6" quotePrefix="1" applyFont="1" applyFill="1" applyBorder="1" applyAlignment="1" applyProtection="1">
      <alignment horizontal="center" vertical="center" wrapText="1"/>
    </xf>
    <xf numFmtId="0" fontId="0" fillId="8" borderId="1" xfId="0" applyFont="1" applyFill="1" applyBorder="1" applyAlignment="1" applyProtection="1">
      <alignment wrapText="1"/>
    </xf>
    <xf numFmtId="14" fontId="0" fillId="8" borderId="1" xfId="0" applyNumberFormat="1" applyFont="1" applyFill="1" applyBorder="1" applyAlignment="1" applyProtection="1">
      <alignment horizontal="left" vertical="top" wrapText="1"/>
    </xf>
    <xf numFmtId="0" fontId="3" fillId="0" borderId="1" xfId="0" applyFont="1" applyBorder="1" applyAlignment="1" applyProtection="1">
      <alignment horizontal="center" vertical="center" wrapText="1"/>
      <protection locked="0"/>
    </xf>
    <xf numFmtId="0" fontId="6" fillId="8"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6" fillId="8" borderId="1" xfId="0" applyFont="1" applyFill="1" applyBorder="1" applyAlignment="1" applyProtection="1">
      <alignment horizontal="center" vertical="center" wrapText="1"/>
    </xf>
    <xf numFmtId="0" fontId="6" fillId="8" borderId="4" xfId="0" applyFont="1" applyFill="1" applyBorder="1" applyAlignment="1" applyProtection="1">
      <alignment horizontal="center" vertical="top" wrapText="1"/>
      <protection locked="0"/>
    </xf>
    <xf numFmtId="0" fontId="0" fillId="6" borderId="0" xfId="0" applyFont="1" applyFill="1" applyBorder="1" applyAlignment="1">
      <alignment horizontal="left"/>
    </xf>
    <xf numFmtId="0" fontId="0" fillId="6" borderId="0" xfId="0" applyFont="1" applyFill="1" applyBorder="1" applyAlignment="1">
      <alignment horizontal="left" vertical="center"/>
    </xf>
    <xf numFmtId="0" fontId="0" fillId="6" borderId="0" xfId="0" applyFont="1" applyFill="1" applyAlignment="1">
      <alignment horizontal="left" vertical="top"/>
    </xf>
    <xf numFmtId="0" fontId="1" fillId="6" borderId="0" xfId="0" applyFont="1" applyFill="1" applyBorder="1" applyAlignment="1">
      <alignment horizontal="left"/>
    </xf>
    <xf numFmtId="0" fontId="0" fillId="0" borderId="1" xfId="0" applyBorder="1" applyAlignment="1" applyProtection="1">
      <alignment horizontal="center" vertical="top" wrapText="1"/>
      <protection locked="0"/>
    </xf>
    <xf numFmtId="0" fontId="3" fillId="0" borderId="1" xfId="0" applyFont="1" applyBorder="1" applyAlignment="1" applyProtection="1">
      <alignment horizontal="center" vertical="center" wrapText="1"/>
      <protection locked="0"/>
    </xf>
    <xf numFmtId="0" fontId="6" fillId="8"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0" fontId="7" fillId="0" borderId="1" xfId="6" quotePrefix="1"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protection locked="0"/>
    </xf>
    <xf numFmtId="0" fontId="7" fillId="10" borderId="1" xfId="6" quotePrefix="1" applyFont="1" applyFill="1" applyBorder="1" applyAlignment="1" applyProtection="1">
      <alignment horizontal="center" vertical="center" wrapText="1"/>
    </xf>
    <xf numFmtId="0" fontId="7" fillId="5" borderId="1" xfId="6" quotePrefix="1" applyFont="1" applyFill="1" applyBorder="1" applyAlignment="1" applyProtection="1">
      <alignment horizontal="center" vertical="center" wrapText="1"/>
    </xf>
    <xf numFmtId="14" fontId="6" fillId="8" borderId="1" xfId="0"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horizontal="center" vertical="top" wrapText="1"/>
      <protection locked="0"/>
    </xf>
    <xf numFmtId="14" fontId="6" fillId="0" borderId="1" xfId="0" applyNumberFormat="1" applyFont="1" applyFill="1" applyBorder="1" applyAlignment="1" applyProtection="1">
      <alignment horizontal="center" vertical="top" wrapText="1"/>
      <protection locked="0"/>
    </xf>
    <xf numFmtId="14" fontId="9" fillId="0" borderId="2" xfId="0" applyNumberFormat="1" applyFont="1" applyFill="1" applyBorder="1" applyAlignment="1" applyProtection="1">
      <alignment horizontal="center" vertical="center"/>
      <protection locked="0"/>
    </xf>
    <xf numFmtId="14" fontId="3" fillId="0" borderId="1" xfId="0"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horizontal="left" vertical="top" wrapText="1"/>
      <protection locked="0"/>
    </xf>
    <xf numFmtId="14" fontId="6" fillId="0" borderId="1" xfId="0" applyNumberFormat="1" applyFont="1" applyFill="1" applyBorder="1" applyAlignment="1" applyProtection="1">
      <alignment horizontal="left" vertical="top" wrapText="1"/>
      <protection locked="0"/>
    </xf>
    <xf numFmtId="0" fontId="10" fillId="8" borderId="0" xfId="0" applyFont="1" applyFill="1" applyBorder="1" applyAlignment="1">
      <alignment horizontal="center" vertical="center"/>
    </xf>
    <xf numFmtId="0" fontId="0" fillId="0" borderId="11" xfId="0" applyFont="1" applyBorder="1" applyAlignment="1" applyProtection="1">
      <alignment horizontal="center" vertical="top" wrapText="1"/>
      <protection locked="0"/>
    </xf>
    <xf numFmtId="0" fontId="0" fillId="0" borderId="6" xfId="0" applyFont="1" applyBorder="1" applyAlignment="1" applyProtection="1">
      <alignment horizontal="center" vertical="top" wrapText="1"/>
      <protection locked="0"/>
    </xf>
    <xf numFmtId="0" fontId="0" fillId="0" borderId="12" xfId="0" applyFont="1" applyBorder="1" applyAlignment="1" applyProtection="1">
      <alignment horizontal="center" vertical="top" wrapText="1"/>
      <protection locked="0"/>
    </xf>
    <xf numFmtId="0" fontId="0" fillId="0" borderId="7" xfId="0" applyFont="1" applyBorder="1" applyAlignment="1" applyProtection="1">
      <alignment horizontal="center" vertical="top" wrapText="1"/>
      <protection locked="0"/>
    </xf>
    <xf numFmtId="0" fontId="0" fillId="0" borderId="0" xfId="0" applyFont="1" applyBorder="1" applyAlignment="1" applyProtection="1">
      <alignment horizontal="center" vertical="top" wrapText="1"/>
      <protection locked="0"/>
    </xf>
    <xf numFmtId="0" fontId="0" fillId="0" borderId="8" xfId="0" applyFont="1" applyBorder="1" applyAlignment="1" applyProtection="1">
      <alignment horizontal="center" vertical="top" wrapText="1"/>
      <protection locked="0"/>
    </xf>
    <xf numFmtId="0" fontId="0" fillId="0" borderId="9" xfId="0" applyFont="1" applyBorder="1" applyAlignment="1" applyProtection="1">
      <alignment horizontal="center" vertical="top" wrapText="1"/>
      <protection locked="0"/>
    </xf>
    <xf numFmtId="0" fontId="0" fillId="0" borderId="5" xfId="0" applyFont="1" applyBorder="1" applyAlignment="1" applyProtection="1">
      <alignment horizontal="center" vertical="top" wrapText="1"/>
      <protection locked="0"/>
    </xf>
    <xf numFmtId="0" fontId="0" fillId="0" borderId="10" xfId="0" applyFont="1" applyBorder="1" applyAlignment="1" applyProtection="1">
      <alignment horizontal="center" vertical="top" wrapText="1"/>
      <protection locked="0"/>
    </xf>
    <xf numFmtId="0" fontId="14" fillId="8" borderId="1" xfId="0" applyFont="1" applyFill="1" applyBorder="1" applyAlignment="1">
      <alignment horizontal="left" vertical="center"/>
    </xf>
    <xf numFmtId="0" fontId="3" fillId="8" borderId="1" xfId="0" applyFont="1" applyFill="1" applyBorder="1" applyAlignment="1">
      <alignment horizontal="left"/>
    </xf>
    <xf numFmtId="0" fontId="6" fillId="0" borderId="14"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3" fillId="8" borderId="2" xfId="0" applyFont="1" applyFill="1" applyBorder="1" applyAlignment="1">
      <alignment horizontal="left"/>
    </xf>
    <xf numFmtId="0" fontId="3" fillId="8" borderId="4" xfId="0" applyFont="1" applyFill="1" applyBorder="1" applyAlignment="1">
      <alignment horizontal="left"/>
    </xf>
    <xf numFmtId="0" fontId="3" fillId="8" borderId="3" xfId="0" applyFont="1" applyFill="1" applyBorder="1" applyAlignment="1">
      <alignment horizontal="left"/>
    </xf>
    <xf numFmtId="0" fontId="6" fillId="8" borderId="1" xfId="0" applyFont="1" applyFill="1" applyBorder="1" applyAlignment="1">
      <alignment horizontal="left" vertical="center"/>
    </xf>
    <xf numFmtId="0" fontId="6" fillId="8" borderId="1" xfId="0" applyFont="1" applyFill="1" applyBorder="1" applyAlignment="1">
      <alignment horizontal="center" vertical="center" wrapText="1"/>
    </xf>
    <xf numFmtId="0" fontId="6" fillId="8" borderId="1" xfId="0" applyFont="1" applyFill="1" applyBorder="1" applyAlignment="1">
      <alignment horizontal="left" vertical="center" wrapText="1"/>
    </xf>
    <xf numFmtId="0" fontId="6" fillId="0" borderId="1" xfId="0" applyFont="1" applyFill="1" applyBorder="1" applyAlignment="1" applyProtection="1">
      <alignment horizontal="center" vertical="center" wrapText="1"/>
      <protection locked="0"/>
    </xf>
    <xf numFmtId="14" fontId="6" fillId="0" borderId="1" xfId="0" applyNumberFormat="1" applyFont="1" applyFill="1" applyBorder="1" applyAlignment="1" applyProtection="1">
      <alignment horizontal="center" vertical="center" wrapText="1"/>
      <protection locked="0"/>
    </xf>
    <xf numFmtId="0" fontId="0" fillId="0" borderId="2"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3" fillId="8" borderId="2" xfId="0" applyFont="1" applyFill="1" applyBorder="1" applyAlignment="1" applyProtection="1">
      <alignment horizontal="left" vertical="top" wrapText="1"/>
    </xf>
    <xf numFmtId="0" fontId="3" fillId="8" borderId="4" xfId="0" applyFont="1" applyFill="1" applyBorder="1" applyAlignment="1" applyProtection="1">
      <alignment horizontal="left" vertical="top" wrapText="1"/>
    </xf>
    <xf numFmtId="0" fontId="3" fillId="8" borderId="3" xfId="0" applyFont="1" applyFill="1" applyBorder="1" applyAlignment="1" applyProtection="1">
      <alignment horizontal="left" vertical="top" wrapText="1"/>
    </xf>
    <xf numFmtId="0" fontId="0" fillId="0" borderId="1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0" fontId="0" fillId="7" borderId="1" xfId="0" applyFont="1" applyFill="1" applyBorder="1" applyAlignment="1">
      <alignment horizontal="center"/>
    </xf>
    <xf numFmtId="0" fontId="6" fillId="8" borderId="2" xfId="0" applyFont="1" applyFill="1" applyBorder="1" applyAlignment="1">
      <alignment horizontal="left" vertical="center"/>
    </xf>
    <xf numFmtId="0" fontId="6" fillId="8" borderId="4" xfId="0" applyFont="1" applyFill="1" applyBorder="1" applyAlignment="1">
      <alignment horizontal="left" vertical="center"/>
    </xf>
    <xf numFmtId="0" fontId="6" fillId="8" borderId="3" xfId="0" applyFont="1" applyFill="1" applyBorder="1" applyAlignment="1">
      <alignment horizontal="left" vertical="center"/>
    </xf>
    <xf numFmtId="0" fontId="0" fillId="0" borderId="1" xfId="0" applyFont="1" applyBorder="1" applyAlignment="1" applyProtection="1">
      <alignment horizontal="left" vertical="top" wrapText="1"/>
      <protection locked="0"/>
    </xf>
    <xf numFmtId="0" fontId="3" fillId="8" borderId="2" xfId="0" applyFont="1" applyFill="1" applyBorder="1" applyAlignment="1" applyProtection="1">
      <alignment horizontal="center" vertical="center" wrapText="1"/>
    </xf>
    <xf numFmtId="0" fontId="3" fillId="8" borderId="3" xfId="0" applyFont="1" applyFill="1" applyBorder="1" applyAlignment="1" applyProtection="1">
      <alignment horizontal="center" vertical="center" wrapText="1"/>
    </xf>
    <xf numFmtId="0" fontId="3" fillId="8" borderId="2" xfId="0" applyFont="1" applyFill="1" applyBorder="1" applyAlignment="1" applyProtection="1">
      <alignment horizontal="left" vertical="center" wrapText="1"/>
    </xf>
    <xf numFmtId="0" fontId="3" fillId="8" borderId="4" xfId="0" applyFont="1" applyFill="1" applyBorder="1" applyAlignment="1" applyProtection="1">
      <alignment horizontal="left" vertical="center" wrapText="1"/>
    </xf>
    <xf numFmtId="0" fontId="3" fillId="6" borderId="2" xfId="0" applyFont="1" applyFill="1" applyBorder="1" applyAlignment="1" applyProtection="1">
      <alignment horizontal="center" vertical="center" wrapText="1"/>
    </xf>
    <xf numFmtId="0" fontId="3" fillId="6" borderId="3" xfId="0"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5" fillId="8" borderId="2" xfId="0"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5" fillId="8" borderId="3" xfId="0" applyFont="1" applyFill="1" applyBorder="1" applyAlignment="1" applyProtection="1">
      <alignment horizontal="center" vertical="center" wrapText="1"/>
    </xf>
    <xf numFmtId="164" fontId="5" fillId="8" borderId="2" xfId="0" applyNumberFormat="1" applyFont="1" applyFill="1" applyBorder="1" applyAlignment="1" applyProtection="1">
      <alignment horizontal="center" vertical="center" wrapText="1"/>
    </xf>
    <xf numFmtId="164" fontId="5" fillId="8" borderId="4" xfId="0" applyNumberFormat="1" applyFont="1" applyFill="1" applyBorder="1" applyAlignment="1" applyProtection="1">
      <alignment horizontal="center" vertical="center" wrapText="1"/>
    </xf>
    <xf numFmtId="164" fontId="5" fillId="8" borderId="3" xfId="0" applyNumberFormat="1" applyFont="1" applyFill="1" applyBorder="1" applyAlignment="1" applyProtection="1">
      <alignment horizontal="center" vertical="center" wrapText="1"/>
    </xf>
    <xf numFmtId="0" fontId="5" fillId="8" borderId="4" xfId="0" applyFont="1" applyFill="1" applyBorder="1" applyAlignment="1" applyProtection="1">
      <alignment horizontal="left" vertical="center" wrapText="1"/>
    </xf>
    <xf numFmtId="0" fontId="5" fillId="8" borderId="3" xfId="0" applyFont="1" applyFill="1" applyBorder="1" applyAlignment="1" applyProtection="1">
      <alignment horizontal="left" vertical="center" wrapText="1"/>
    </xf>
    <xf numFmtId="0" fontId="5" fillId="8" borderId="2" xfId="0" applyFont="1" applyFill="1" applyBorder="1" applyAlignment="1" applyProtection="1">
      <alignment horizontal="right" vertical="center" wrapText="1"/>
    </xf>
    <xf numFmtId="0" fontId="5" fillId="8" borderId="4" xfId="0" applyFont="1" applyFill="1" applyBorder="1" applyAlignment="1" applyProtection="1">
      <alignment horizontal="right" vertical="center" wrapText="1"/>
    </xf>
    <xf numFmtId="0" fontId="3" fillId="8" borderId="2" xfId="0" applyFont="1" applyFill="1" applyBorder="1" applyAlignment="1" applyProtection="1">
      <alignment horizontal="left" vertical="center"/>
    </xf>
    <xf numFmtId="0" fontId="3" fillId="8" borderId="4" xfId="0" applyFont="1" applyFill="1" applyBorder="1" applyAlignment="1" applyProtection="1">
      <alignment horizontal="left" vertical="center"/>
    </xf>
    <xf numFmtId="0" fontId="10" fillId="8" borderId="2" xfId="0" applyFont="1" applyFill="1" applyBorder="1" applyAlignment="1" applyProtection="1">
      <alignment horizontal="center" vertical="center" wrapText="1"/>
    </xf>
    <xf numFmtId="0" fontId="10" fillId="8" borderId="4" xfId="0" applyFont="1" applyFill="1" applyBorder="1" applyAlignment="1" applyProtection="1">
      <alignment horizontal="center" vertical="center" wrapText="1"/>
    </xf>
    <xf numFmtId="0" fontId="10" fillId="8" borderId="3" xfId="0" applyFont="1" applyFill="1" applyBorder="1" applyAlignment="1" applyProtection="1">
      <alignment horizontal="center" vertical="center" wrapText="1"/>
    </xf>
    <xf numFmtId="0" fontId="9" fillId="8" borderId="1" xfId="0" applyFont="1" applyFill="1" applyBorder="1" applyAlignment="1" applyProtection="1">
      <alignment horizontal="center" vertical="center" wrapText="1"/>
    </xf>
    <xf numFmtId="0" fontId="3" fillId="8" borderId="3" xfId="0" applyFont="1" applyFill="1" applyBorder="1" applyAlignment="1" applyProtection="1">
      <alignment horizontal="left" vertical="center" wrapText="1"/>
    </xf>
    <xf numFmtId="0" fontId="10" fillId="8" borderId="7" xfId="0" applyFont="1" applyFill="1" applyBorder="1" applyAlignment="1" applyProtection="1">
      <alignment horizontal="center" wrapText="1"/>
    </xf>
    <xf numFmtId="0" fontId="10" fillId="8" borderId="0" xfId="0" applyFont="1" applyFill="1" applyBorder="1" applyAlignment="1" applyProtection="1">
      <alignment horizontal="center" wrapText="1"/>
    </xf>
    <xf numFmtId="0" fontId="3" fillId="8" borderId="0" xfId="0" applyFont="1" applyFill="1" applyBorder="1" applyAlignment="1" applyProtection="1">
      <alignment horizontal="center" vertical="top" wrapText="1"/>
    </xf>
    <xf numFmtId="0" fontId="10" fillId="8" borderId="1" xfId="0" applyFont="1" applyFill="1" applyBorder="1" applyAlignment="1">
      <alignment horizontal="center" wrapText="1"/>
    </xf>
    <xf numFmtId="0" fontId="3" fillId="8" borderId="4" xfId="0" applyFont="1" applyFill="1" applyBorder="1" applyAlignment="1">
      <alignment horizontal="center" wrapText="1"/>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2" xfId="0"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10" fillId="8" borderId="2" xfId="0" applyFont="1" applyFill="1" applyBorder="1" applyAlignment="1" applyProtection="1">
      <alignment horizontal="center" vertical="top" wrapText="1"/>
      <protection locked="0"/>
    </xf>
    <xf numFmtId="0" fontId="10" fillId="8" borderId="4" xfId="0" applyFont="1" applyFill="1" applyBorder="1" applyAlignment="1" applyProtection="1">
      <alignment horizontal="center" vertical="top" wrapText="1"/>
      <protection locked="0"/>
    </xf>
    <xf numFmtId="0" fontId="10" fillId="8" borderId="3" xfId="0" applyFont="1" applyFill="1" applyBorder="1" applyAlignment="1" applyProtection="1">
      <alignment horizontal="center" vertical="top" wrapText="1"/>
      <protection locked="0"/>
    </xf>
    <xf numFmtId="0" fontId="6" fillId="8" borderId="2" xfId="0" applyFont="1" applyFill="1" applyBorder="1" applyAlignment="1" applyProtection="1">
      <alignment horizontal="center" vertical="top" wrapText="1"/>
      <protection locked="0"/>
    </xf>
    <xf numFmtId="0" fontId="6" fillId="8" borderId="4" xfId="0" applyFont="1" applyFill="1" applyBorder="1" applyAlignment="1" applyProtection="1">
      <alignment horizontal="center" vertical="top" wrapText="1"/>
      <protection locked="0"/>
    </xf>
    <xf numFmtId="0" fontId="6" fillId="8" borderId="3" xfId="0" applyFont="1" applyFill="1" applyBorder="1" applyAlignment="1" applyProtection="1">
      <alignment horizontal="center" vertical="top" wrapText="1"/>
      <protection locked="0"/>
    </xf>
    <xf numFmtId="14" fontId="6" fillId="8" borderId="2" xfId="0" applyNumberFormat="1" applyFont="1" applyFill="1" applyBorder="1" applyAlignment="1" applyProtection="1">
      <alignment horizontal="center" vertical="top" wrapText="1"/>
      <protection locked="0"/>
    </xf>
    <xf numFmtId="14" fontId="6" fillId="8" borderId="4" xfId="0" applyNumberFormat="1" applyFont="1" applyFill="1" applyBorder="1" applyAlignment="1" applyProtection="1">
      <alignment horizontal="center" vertical="top" wrapText="1"/>
      <protection locked="0"/>
    </xf>
    <xf numFmtId="14" fontId="6" fillId="8" borderId="3" xfId="0" applyNumberFormat="1" applyFont="1" applyFill="1" applyBorder="1" applyAlignment="1" applyProtection="1">
      <alignment horizontal="center" vertical="top" wrapText="1"/>
      <protection locked="0"/>
    </xf>
    <xf numFmtId="0" fontId="8" fillId="8" borderId="2" xfId="0" applyFont="1" applyFill="1" applyBorder="1" applyAlignment="1" applyProtection="1">
      <alignment horizontal="left" vertical="top" wrapText="1"/>
      <protection locked="0"/>
    </xf>
    <xf numFmtId="0" fontId="8" fillId="8" borderId="3" xfId="0" applyFont="1" applyFill="1" applyBorder="1" applyAlignment="1" applyProtection="1">
      <alignment horizontal="left" vertical="top" wrapText="1"/>
      <protection locked="0"/>
    </xf>
    <xf numFmtId="0" fontId="6" fillId="8" borderId="2" xfId="6" applyFont="1" applyFill="1" applyBorder="1" applyAlignment="1" applyProtection="1">
      <alignment horizontal="center"/>
    </xf>
    <xf numFmtId="0" fontId="6" fillId="8" borderId="4" xfId="6" applyFont="1" applyFill="1" applyBorder="1" applyAlignment="1" applyProtection="1">
      <alignment horizontal="center"/>
    </xf>
    <xf numFmtId="0" fontId="6" fillId="8" borderId="3" xfId="6" applyFont="1" applyFill="1" applyBorder="1" applyAlignment="1" applyProtection="1">
      <alignment horizontal="center"/>
    </xf>
    <xf numFmtId="0" fontId="7" fillId="5" borderId="1" xfId="6" quotePrefix="1" applyFont="1" applyFill="1" applyBorder="1" applyAlignment="1" applyProtection="1">
      <alignment horizontal="center" vertical="center" wrapText="1"/>
    </xf>
    <xf numFmtId="0" fontId="7" fillId="0" borderId="1" xfId="6" quotePrefix="1" applyFont="1" applyFill="1" applyBorder="1" applyAlignment="1" applyProtection="1">
      <alignment horizontal="center" vertical="center" wrapText="1"/>
      <protection locked="0"/>
    </xf>
    <xf numFmtId="0" fontId="7" fillId="10" borderId="1" xfId="6" quotePrefix="1"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6" fillId="0" borderId="2" xfId="6" quotePrefix="1" applyFont="1" applyFill="1" applyBorder="1" applyAlignment="1" applyProtection="1">
      <alignment horizontal="center" vertical="center" wrapText="1"/>
      <protection locked="0"/>
    </xf>
    <xf numFmtId="0" fontId="6" fillId="0" borderId="4" xfId="6" quotePrefix="1" applyFont="1" applyFill="1" applyBorder="1" applyAlignment="1" applyProtection="1">
      <alignment horizontal="center" vertical="center" wrapText="1"/>
      <protection locked="0"/>
    </xf>
    <xf numFmtId="0" fontId="6" fillId="0" borderId="3" xfId="6" quotePrefix="1" applyFont="1" applyFill="1" applyBorder="1" applyAlignment="1" applyProtection="1">
      <alignment horizontal="center" vertical="center" wrapText="1"/>
      <protection locked="0"/>
    </xf>
    <xf numFmtId="0" fontId="0" fillId="8" borderId="2" xfId="0" applyFont="1" applyFill="1" applyBorder="1" applyAlignment="1" applyProtection="1">
      <alignment horizontal="center"/>
    </xf>
    <xf numFmtId="0" fontId="0" fillId="8" borderId="4" xfId="0" applyFont="1" applyFill="1" applyBorder="1" applyAlignment="1" applyProtection="1">
      <alignment horizontal="center"/>
    </xf>
    <xf numFmtId="0" fontId="0" fillId="8" borderId="3" xfId="0" applyFont="1" applyFill="1" applyBorder="1" applyAlignment="1" applyProtection="1">
      <alignment horizontal="center"/>
    </xf>
    <xf numFmtId="0" fontId="6" fillId="8" borderId="12" xfId="6" applyFont="1" applyFill="1" applyBorder="1" applyAlignment="1" applyProtection="1">
      <alignment horizontal="center" vertical="center"/>
    </xf>
    <xf numFmtId="0" fontId="6" fillId="8" borderId="10" xfId="6" applyFont="1" applyFill="1" applyBorder="1" applyAlignment="1" applyProtection="1">
      <alignment horizontal="center" vertical="center"/>
    </xf>
    <xf numFmtId="0" fontId="6" fillId="8" borderId="2" xfId="6" applyFont="1" applyFill="1" applyBorder="1" applyAlignment="1" applyProtection="1">
      <alignment horizontal="center" vertical="center"/>
    </xf>
    <xf numFmtId="0" fontId="6" fillId="8" borderId="4" xfId="6" applyFont="1" applyFill="1" applyBorder="1" applyAlignment="1" applyProtection="1">
      <alignment horizontal="center" vertical="center"/>
    </xf>
    <xf numFmtId="0" fontId="6" fillId="8" borderId="3" xfId="6" applyFont="1" applyFill="1" applyBorder="1" applyAlignment="1" applyProtection="1">
      <alignment horizontal="center" vertical="center"/>
    </xf>
    <xf numFmtId="0" fontId="6" fillId="8" borderId="13" xfId="6" quotePrefix="1" applyFont="1" applyFill="1" applyBorder="1" applyAlignment="1" applyProtection="1">
      <alignment horizontal="center"/>
    </xf>
    <xf numFmtId="0" fontId="0" fillId="0" borderId="2" xfId="0" applyFont="1" applyFill="1" applyBorder="1" applyAlignment="1" applyProtection="1">
      <alignment horizontal="center" vertical="top" wrapText="1"/>
      <protection locked="0"/>
    </xf>
    <xf numFmtId="0" fontId="0" fillId="0" borderId="4" xfId="0" applyFont="1" applyFill="1" applyBorder="1" applyAlignment="1" applyProtection="1">
      <alignment horizontal="center" vertical="top" wrapText="1"/>
      <protection locked="0"/>
    </xf>
    <xf numFmtId="0" fontId="0" fillId="0" borderId="3" xfId="0" applyFont="1" applyFill="1" applyBorder="1" applyAlignment="1" applyProtection="1">
      <alignment horizontal="center" vertical="top" wrapText="1"/>
      <protection locked="0"/>
    </xf>
    <xf numFmtId="0" fontId="0" fillId="0" borderId="1" xfId="0" applyFont="1" applyFill="1" applyBorder="1" applyAlignment="1" applyProtection="1">
      <alignment horizontal="center" vertical="top"/>
      <protection locked="0"/>
    </xf>
    <xf numFmtId="0" fontId="23" fillId="8" borderId="1" xfId="6" applyFont="1" applyFill="1" applyBorder="1" applyAlignment="1" applyProtection="1">
      <alignment horizontal="right" vertical="center"/>
    </xf>
    <xf numFmtId="0" fontId="22" fillId="0" borderId="1" xfId="0" applyFont="1" applyFill="1" applyBorder="1" applyAlignment="1" applyProtection="1">
      <alignment horizontal="center" vertical="center" wrapText="1"/>
      <protection locked="0"/>
    </xf>
    <xf numFmtId="0" fontId="22" fillId="8" borderId="2" xfId="6" applyFont="1" applyFill="1" applyBorder="1" applyAlignment="1" applyProtection="1">
      <alignment horizontal="center" vertical="center"/>
    </xf>
    <xf numFmtId="0" fontId="22" fillId="8" borderId="4" xfId="6" applyFont="1" applyFill="1" applyBorder="1" applyAlignment="1" applyProtection="1">
      <alignment horizontal="center" vertical="center"/>
    </xf>
    <xf numFmtId="0" fontId="22" fillId="8" borderId="3" xfId="6" applyFont="1" applyFill="1" applyBorder="1" applyAlignment="1" applyProtection="1">
      <alignment horizontal="center" vertical="center"/>
    </xf>
    <xf numFmtId="0" fontId="7" fillId="8" borderId="2" xfId="6" applyFont="1" applyFill="1" applyBorder="1" applyAlignment="1" applyProtection="1">
      <alignment horizontal="center" wrapText="1"/>
    </xf>
    <xf numFmtId="0" fontId="7" fillId="8" borderId="4" xfId="6" applyFont="1" applyFill="1" applyBorder="1" applyAlignment="1" applyProtection="1">
      <alignment horizontal="center" wrapText="1"/>
    </xf>
    <xf numFmtId="0" fontId="7" fillId="8" borderId="3" xfId="6" applyFont="1" applyFill="1" applyBorder="1" applyAlignment="1" applyProtection="1">
      <alignment horizontal="center" wrapText="1"/>
    </xf>
    <xf numFmtId="0" fontId="10" fillId="8" borderId="1" xfId="0" applyFont="1" applyFill="1" applyBorder="1" applyAlignment="1" applyProtection="1">
      <alignment horizontal="center" vertical="top" wrapText="1"/>
    </xf>
    <xf numFmtId="0" fontId="6" fillId="8" borderId="1" xfId="0" applyFont="1" applyFill="1" applyBorder="1" applyAlignment="1" applyProtection="1">
      <alignment horizontal="center" vertical="center" wrapText="1"/>
    </xf>
    <xf numFmtId="14" fontId="6" fillId="8" borderId="1" xfId="0" applyNumberFormat="1" applyFont="1" applyFill="1" applyBorder="1" applyAlignment="1" applyProtection="1">
      <alignment horizontal="center" vertical="center" wrapText="1"/>
    </xf>
    <xf numFmtId="0" fontId="6" fillId="8" borderId="2" xfId="0" applyFont="1" applyFill="1" applyBorder="1" applyAlignment="1" applyProtection="1">
      <alignment horizontal="center" vertical="center" wrapText="1"/>
    </xf>
    <xf numFmtId="0" fontId="6" fillId="8" borderId="3"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0" fillId="8" borderId="2" xfId="0" applyFont="1" applyFill="1" applyBorder="1" applyAlignment="1" applyProtection="1">
      <alignment horizontal="center" vertical="top"/>
    </xf>
    <xf numFmtId="0" fontId="0" fillId="8" borderId="4" xfId="0" applyFont="1" applyFill="1" applyBorder="1" applyAlignment="1" applyProtection="1">
      <alignment horizontal="center" vertical="top"/>
    </xf>
    <xf numFmtId="0" fontId="0" fillId="8" borderId="3" xfId="0" applyFont="1" applyFill="1" applyBorder="1" applyAlignment="1" applyProtection="1">
      <alignment horizontal="center" vertical="top"/>
    </xf>
    <xf numFmtId="0" fontId="3" fillId="8" borderId="1" xfId="0" applyFont="1" applyFill="1" applyBorder="1" applyAlignment="1" applyProtection="1">
      <alignment horizontal="center"/>
    </xf>
    <xf numFmtId="0" fontId="3" fillId="8" borderId="1" xfId="0" applyFont="1" applyFill="1" applyBorder="1" applyAlignment="1" applyProtection="1">
      <alignment horizontal="center" vertical="center" wrapText="1"/>
    </xf>
    <xf numFmtId="0" fontId="14" fillId="8" borderId="2" xfId="6" applyFont="1" applyFill="1" applyBorder="1" applyAlignment="1" applyProtection="1">
      <alignment horizontal="center" vertical="center" wrapText="1"/>
    </xf>
    <xf numFmtId="0" fontId="14" fillId="8" borderId="3" xfId="6" applyFont="1" applyFill="1" applyBorder="1" applyAlignment="1" applyProtection="1">
      <alignment horizontal="center" vertical="center" wrapText="1"/>
    </xf>
    <xf numFmtId="0" fontId="14" fillId="0" borderId="2" xfId="6" applyFont="1" applyFill="1" applyBorder="1" applyAlignment="1" applyProtection="1">
      <alignment horizontal="center" vertical="center" wrapText="1"/>
      <protection locked="0"/>
    </xf>
    <xf numFmtId="0" fontId="14" fillId="0" borderId="4" xfId="6" applyFont="1" applyFill="1" applyBorder="1" applyAlignment="1" applyProtection="1">
      <alignment horizontal="center" vertical="center" wrapText="1"/>
      <protection locked="0"/>
    </xf>
    <xf numFmtId="0" fontId="14" fillId="0" borderId="3" xfId="6" applyFont="1" applyFill="1" applyBorder="1" applyAlignment="1" applyProtection="1">
      <alignment horizontal="center" vertical="center" wrapText="1"/>
      <protection locked="0"/>
    </xf>
    <xf numFmtId="0" fontId="9" fillId="8" borderId="2" xfId="0" applyFont="1" applyFill="1" applyBorder="1" applyAlignment="1" applyProtection="1">
      <alignment horizontal="center" vertical="top" wrapText="1"/>
    </xf>
    <xf numFmtId="0" fontId="9" fillId="8" borderId="4" xfId="0" applyFont="1" applyFill="1" applyBorder="1" applyAlignment="1" applyProtection="1">
      <alignment horizontal="center" vertical="top" wrapText="1"/>
    </xf>
    <xf numFmtId="0" fontId="9" fillId="8" borderId="3" xfId="0" applyFont="1" applyFill="1" applyBorder="1" applyAlignment="1" applyProtection="1">
      <alignment horizontal="center" vertical="top" wrapText="1"/>
    </xf>
    <xf numFmtId="0" fontId="14" fillId="8" borderId="1" xfId="0" applyFont="1" applyFill="1" applyBorder="1" applyAlignment="1" applyProtection="1">
      <alignment horizontal="center" vertical="top" wrapText="1"/>
    </xf>
    <xf numFmtId="0" fontId="14" fillId="8" borderId="1" xfId="0" applyFont="1" applyFill="1" applyBorder="1" applyAlignment="1" applyProtection="1">
      <alignment horizontal="center" vertical="center" wrapText="1"/>
    </xf>
    <xf numFmtId="14" fontId="14" fillId="8" borderId="1" xfId="0" applyNumberFormat="1" applyFont="1" applyFill="1" applyBorder="1" applyAlignment="1" applyProtection="1">
      <alignment horizontal="center" vertical="center" wrapText="1"/>
    </xf>
    <xf numFmtId="0" fontId="5" fillId="8" borderId="1" xfId="0" applyFont="1" applyFill="1" applyBorder="1" applyAlignment="1" applyProtection="1">
      <alignment horizontal="center" vertical="center"/>
    </xf>
  </cellXfs>
  <cellStyles count="12">
    <cellStyle name="Comma" xfId="1" builtinId="3"/>
    <cellStyle name="Comma 2" xfId="9" xr:uid="{00000000-0005-0000-0000-000001000000}"/>
    <cellStyle name="Comma 3" xfId="8" xr:uid="{00000000-0005-0000-0000-000002000000}"/>
    <cellStyle name="Normal" xfId="0" builtinId="0"/>
    <cellStyle name="Normal 2" xfId="6" xr:uid="{00000000-0005-0000-0000-000004000000}"/>
    <cellStyle name="Normal 3" xfId="4" xr:uid="{00000000-0005-0000-0000-000005000000}"/>
    <cellStyle name="Normal 4" xfId="5" xr:uid="{00000000-0005-0000-0000-000006000000}"/>
    <cellStyle name="Normal 5" xfId="7" xr:uid="{00000000-0005-0000-0000-000007000000}"/>
    <cellStyle name="Normal 5 2" xfId="10" xr:uid="{00000000-0005-0000-0000-000008000000}"/>
    <cellStyle name="Normal 6" xfId="11" xr:uid="{00000000-0005-0000-0000-000009000000}"/>
    <cellStyle name="Normal 7" xfId="2" xr:uid="{00000000-0005-0000-0000-00000A000000}"/>
    <cellStyle name="Normal 7 2" xfId="3" xr:uid="{00000000-0005-0000-0000-00000B000000}"/>
  </cellStyles>
  <dxfs count="302">
    <dxf>
      <font>
        <b/>
        <i val="0"/>
        <u val="double"/>
        <color theme="1"/>
      </font>
      <fill>
        <patternFill>
          <bgColor rgb="FFFF0000"/>
        </patternFill>
      </fill>
    </dxf>
    <dxf>
      <font>
        <color theme="1"/>
      </font>
      <fill>
        <patternFill>
          <bgColor rgb="FFFF0000"/>
        </patternFill>
      </fill>
    </dxf>
    <dxf>
      <font>
        <color theme="0"/>
      </font>
    </dxf>
    <dxf>
      <font>
        <color theme="0"/>
      </font>
    </dxf>
    <dxf>
      <font>
        <color theme="0" tint="-0.24994659260841701"/>
      </font>
    </dxf>
    <dxf>
      <font>
        <color theme="0" tint="-0.24994659260841701"/>
      </font>
    </dxf>
    <dxf>
      <font>
        <color theme="0" tint="-0.24994659260841701"/>
      </font>
    </dxf>
    <dxf>
      <font>
        <color theme="0" tint="-0.24994659260841701"/>
      </font>
    </dxf>
    <dxf>
      <font>
        <b/>
        <i val="0"/>
        <color theme="0" tint="-0.24994659260841701"/>
      </font>
    </dxf>
    <dxf>
      <font>
        <color theme="0" tint="-0.24994659260841701"/>
      </font>
    </dxf>
    <dxf>
      <font>
        <color theme="0" tint="-0.24994659260841701"/>
      </font>
    </dxf>
    <dxf>
      <font>
        <color theme="0" tint="-0.24994659260841701"/>
      </font>
    </dxf>
    <dxf>
      <font>
        <b/>
        <i val="0"/>
        <color theme="0" tint="-0.24994659260841701"/>
      </font>
    </dxf>
    <dxf>
      <font>
        <color theme="0" tint="-0.24994659260841701"/>
      </font>
    </dxf>
    <dxf>
      <font>
        <color theme="0" tint="-0.24994659260841701"/>
      </font>
    </dxf>
    <dxf>
      <font>
        <color theme="0" tint="-0.24994659260841701"/>
      </font>
    </dxf>
    <dxf>
      <font>
        <b/>
        <i val="0"/>
        <color theme="0" tint="-0.24994659260841701"/>
      </font>
    </dxf>
    <dxf>
      <font>
        <color theme="0" tint="-0.24994659260841701"/>
      </font>
    </dxf>
    <dxf>
      <font>
        <color theme="0" tint="-0.24994659260841701"/>
      </font>
    </dxf>
    <dxf>
      <font>
        <color theme="0" tint="-0.24994659260841701"/>
      </font>
    </dxf>
    <dxf>
      <font>
        <b/>
        <i val="0"/>
        <color theme="0" tint="-0.24994659260841701"/>
      </font>
    </dxf>
    <dxf>
      <font>
        <color theme="0" tint="-0.24994659260841701"/>
      </font>
    </dxf>
    <dxf>
      <font>
        <color theme="0" tint="-0.24994659260841701"/>
      </font>
    </dxf>
    <dxf>
      <font>
        <color theme="0" tint="-0.24994659260841701"/>
      </font>
    </dxf>
    <dxf>
      <font>
        <b/>
        <i val="0"/>
        <color theme="0" tint="-0.24994659260841701"/>
      </font>
    </dxf>
    <dxf>
      <font>
        <color theme="0" tint="-0.24994659260841701"/>
      </font>
    </dxf>
    <dxf>
      <font>
        <color theme="0" tint="-0.24994659260841701"/>
      </font>
    </dxf>
    <dxf>
      <font>
        <color theme="0" tint="-0.24994659260841701"/>
      </font>
    </dxf>
    <dxf>
      <font>
        <b/>
        <i val="0"/>
        <color theme="0" tint="-0.24994659260841701"/>
      </font>
    </dxf>
    <dxf>
      <font>
        <color theme="0" tint="-0.24994659260841701"/>
      </font>
    </dxf>
    <dxf>
      <font>
        <color theme="0" tint="-0.24994659260841701"/>
      </font>
    </dxf>
    <dxf>
      <font>
        <color theme="0" tint="-0.24994659260841701"/>
      </font>
    </dxf>
    <dxf>
      <font>
        <b/>
        <i val="0"/>
        <color theme="0" tint="-0.24994659260841701"/>
      </font>
    </dxf>
    <dxf>
      <font>
        <color theme="0" tint="-0.24994659260841701"/>
      </font>
    </dxf>
    <dxf>
      <font>
        <color theme="0" tint="-0.24994659260841701"/>
      </font>
    </dxf>
    <dxf>
      <font>
        <color theme="0" tint="-0.24994659260841701"/>
      </font>
    </dxf>
    <dxf>
      <font>
        <b/>
        <i val="0"/>
        <color theme="0" tint="-0.24994659260841701"/>
      </font>
    </dxf>
    <dxf>
      <font>
        <color theme="0" tint="-0.24994659260841701"/>
      </font>
    </dxf>
    <dxf>
      <font>
        <color theme="0" tint="-0.24994659260841701"/>
      </font>
    </dxf>
    <dxf>
      <font>
        <color theme="0" tint="-0.24994659260841701"/>
      </font>
    </dxf>
    <dxf>
      <font>
        <b/>
        <i val="0"/>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0" tint="-0.24994659260841701"/>
        </patternFill>
      </fill>
    </dxf>
    <dxf>
      <font>
        <color theme="0" tint="-0.24994659260841701"/>
      </font>
    </dxf>
    <dxf>
      <font>
        <color theme="0" tint="-0.24994659260841701"/>
      </font>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0" tint="-0.24994659260841701"/>
        </patternFill>
      </fill>
    </dxf>
    <dxf>
      <font>
        <color theme="0" tint="-0.24994659260841701"/>
      </font>
    </dxf>
    <dxf>
      <font>
        <color theme="0" tint="-0.24994659260841701"/>
      </font>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0" tint="-0.24994659260841701"/>
        </patternFill>
      </fill>
    </dxf>
    <dxf>
      <font>
        <color theme="0" tint="-0.24994659260841701"/>
      </font>
    </dxf>
    <dxf>
      <font>
        <color theme="0" tint="-0.24994659260841701"/>
      </font>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0" tint="-0.24994659260841701"/>
        </patternFill>
      </fill>
    </dxf>
    <dxf>
      <font>
        <color theme="0" tint="-0.24994659260841701"/>
      </font>
    </dxf>
    <dxf>
      <font>
        <color theme="0" tint="-0.24994659260841701"/>
      </font>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0" tint="-0.24994659260841701"/>
        </patternFill>
      </fill>
    </dxf>
    <dxf>
      <font>
        <color theme="0" tint="-0.24994659260841701"/>
      </font>
    </dxf>
    <dxf>
      <font>
        <color theme="0" tint="-0.24994659260841701"/>
      </font>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0" tint="-0.24994659260841701"/>
        </patternFill>
      </fill>
    </dxf>
    <dxf>
      <font>
        <color theme="0" tint="-0.24994659260841701"/>
      </font>
    </dxf>
    <dxf>
      <font>
        <color theme="0" tint="-0.24994659260841701"/>
      </font>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0" tint="-0.24994659260841701"/>
        </patternFill>
      </fill>
    </dxf>
    <dxf>
      <font>
        <color theme="0" tint="-0.24994659260841701"/>
      </font>
    </dxf>
    <dxf>
      <font>
        <color theme="0" tint="-0.24994659260841701"/>
      </font>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0" tint="-0.24994659260841701"/>
        </patternFill>
      </fill>
    </dxf>
    <dxf>
      <font>
        <color theme="0" tint="-0.24994659260841701"/>
      </font>
    </dxf>
    <dxf>
      <font>
        <color theme="0" tint="-0.24994659260841701"/>
      </font>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0" tint="-0.24994659260841701"/>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rgb="FFFF0000"/>
        </patternFill>
      </fill>
    </dxf>
    <dxf>
      <fill>
        <patternFill>
          <bgColor rgb="FFFFC000"/>
        </patternFill>
      </fill>
    </dxf>
    <dxf>
      <fill>
        <patternFill>
          <bgColor rgb="FF92D050"/>
        </patternFill>
      </fill>
    </dxf>
    <dxf>
      <fill>
        <patternFill>
          <bgColor rgb="FFFFFF00"/>
        </patternFill>
      </fill>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b/>
        <i val="0"/>
        <color theme="0" tint="-0.24994659260841701"/>
      </font>
    </dxf>
    <dxf>
      <font>
        <color theme="0" tint="-0.24994659260841701"/>
      </font>
    </dxf>
    <dxf>
      <fill>
        <patternFill>
          <bgColor rgb="FFFF0000"/>
        </patternFill>
      </fill>
    </dxf>
    <dxf>
      <fill>
        <patternFill>
          <bgColor rgb="FFFFC000"/>
        </patternFill>
      </fill>
    </dxf>
    <dxf>
      <fill>
        <patternFill>
          <bgColor rgb="FF92D050"/>
        </patternFill>
      </fill>
    </dxf>
    <dxf>
      <fill>
        <patternFill>
          <bgColor rgb="FFFFFF00"/>
        </patternFill>
      </fill>
    </dxf>
    <dxf>
      <font>
        <color theme="0" tint="-0.24994659260841701"/>
      </font>
    </dxf>
    <dxf>
      <font>
        <color theme="0" tint="-0.24994659260841701"/>
      </font>
    </dxf>
    <dxf>
      <font>
        <color theme="0" tint="-0.24994659260841701"/>
      </font>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0" tint="-0.24994659260841701"/>
        </patternFill>
      </fill>
    </dxf>
    <dxf>
      <font>
        <color theme="0" tint="-0.24994659260841701"/>
      </font>
    </dxf>
    <dxf>
      <font>
        <color theme="6" tint="0.59996337778862885"/>
      </font>
    </dxf>
    <dxf>
      <font>
        <color theme="3" tint="0.59996337778862885"/>
      </font>
      <fill>
        <patternFill patternType="solid">
          <bgColor theme="3" tint="0.59996337778862885"/>
        </patternFill>
      </fill>
    </dxf>
    <dxf>
      <font>
        <color theme="0"/>
      </font>
    </dxf>
    <dxf>
      <font>
        <b/>
        <i val="0"/>
        <color theme="0"/>
      </font>
      <fill>
        <patternFill>
          <bgColor rgb="FFFF0000"/>
        </patternFill>
      </fill>
    </dxf>
    <dxf>
      <font>
        <b/>
        <i val="0"/>
      </font>
      <fill>
        <patternFill>
          <bgColor rgb="FFFFC000"/>
        </patternFill>
      </fill>
    </dxf>
    <dxf>
      <font>
        <b/>
        <i val="0"/>
      </font>
      <fill>
        <patternFill>
          <bgColor rgb="FFFFFF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font>
      <fill>
        <patternFill>
          <bgColor rgb="FF92D05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3" tint="0.59996337778862885"/>
        </patternFill>
      </fill>
    </dxf>
    <dxf>
      <font>
        <color theme="0"/>
      </font>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3" tint="0.59996337778862885"/>
        </patternFill>
      </fill>
    </dxf>
    <dxf>
      <font>
        <color theme="0"/>
      </font>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3" tint="0.59996337778862885"/>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3" tint="0.59996337778862885"/>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3" tint="0.59996337778862885"/>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3" tint="0.59996337778862885"/>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3" tint="0.59996337778862885"/>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3" tint="0.59996337778862885"/>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3" tint="0.59996337778862885"/>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3" tint="0.59996337778862885"/>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3" tint="0.59996337778862885"/>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3" tint="0.59996337778862885"/>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0" tint="-0.24994659260841701"/>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0" tint="-0.24994659260841701"/>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0" tint="-0.24994659260841701"/>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0" tint="-0.24994659260841701"/>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0" tint="-0.24994659260841701"/>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0" tint="-0.24994659260841701"/>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0" tint="-0.24994659260841701"/>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0" tint="-0.24994659260841701"/>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0" tint="-0.24994659260841701"/>
        </patternFill>
      </fill>
    </dxf>
    <dxf>
      <font>
        <color theme="0"/>
      </font>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theme="3" tint="0.59996337778862885"/>
        </patternFill>
      </fill>
    </dxf>
    <dxf>
      <font>
        <color theme="0" tint="-0.24994659260841701"/>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hyperlink" Target="http://www.environment-agency.gov.uk/homeandleisure/37793.aspx"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1110095</xdr:colOff>
      <xdr:row>0</xdr:row>
      <xdr:rowOff>0</xdr:rowOff>
    </xdr:from>
    <xdr:to>
      <xdr:col>7</xdr:col>
      <xdr:colOff>0</xdr:colOff>
      <xdr:row>0</xdr:row>
      <xdr:rowOff>504824</xdr:rowOff>
    </xdr:to>
    <xdr:pic>
      <xdr:nvPicPr>
        <xdr:cNvPr id="2" name="Picture 1" descr="DWI-600x480.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320" y="0"/>
          <a:ext cx="642505" cy="50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4462895</xdr:colOff>
      <xdr:row>0</xdr:row>
      <xdr:rowOff>0</xdr:rowOff>
    </xdr:from>
    <xdr:to>
      <xdr:col>4</xdr:col>
      <xdr:colOff>0</xdr:colOff>
      <xdr:row>0</xdr:row>
      <xdr:rowOff>190499</xdr:rowOff>
    </xdr:to>
    <xdr:pic>
      <xdr:nvPicPr>
        <xdr:cNvPr id="2" name="Picture 1" descr="DWI-600x480.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06395" y="0"/>
          <a:ext cx="642505" cy="50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4462895</xdr:colOff>
      <xdr:row>0</xdr:row>
      <xdr:rowOff>0</xdr:rowOff>
    </xdr:from>
    <xdr:to>
      <xdr:col>4</xdr:col>
      <xdr:colOff>0</xdr:colOff>
      <xdr:row>0</xdr:row>
      <xdr:rowOff>190499</xdr:rowOff>
    </xdr:to>
    <xdr:pic>
      <xdr:nvPicPr>
        <xdr:cNvPr id="4" name="Picture 3" descr="DWI-600x480.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2420" y="0"/>
          <a:ext cx="4330"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6</xdr:col>
      <xdr:colOff>2209800</xdr:colOff>
      <xdr:row>28</xdr:row>
      <xdr:rowOff>38100</xdr:rowOff>
    </xdr:from>
    <xdr:ext cx="2171700" cy="190500"/>
    <xdr:sp macro="" textlink="">
      <xdr:nvSpPr>
        <xdr:cNvPr id="465" name="TextBox 10">
          <a:hlinkClick xmlns:r="http://schemas.openxmlformats.org/officeDocument/2006/relationships" r:id="rId1"/>
          <a:extLst>
            <a:ext uri="{FF2B5EF4-FFF2-40B4-BE49-F238E27FC236}">
              <a16:creationId xmlns:a16="http://schemas.microsoft.com/office/drawing/2014/main" id="{00000000-0008-0000-0700-0000D1010000}"/>
            </a:ext>
          </a:extLst>
        </xdr:cNvPr>
        <xdr:cNvSpPr txBox="1"/>
      </xdr:nvSpPr>
      <xdr:spPr>
        <a:xfrm>
          <a:off x="6038850" y="461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29</xdr:row>
      <xdr:rowOff>38100</xdr:rowOff>
    </xdr:from>
    <xdr:ext cx="2171700" cy="190500"/>
    <xdr:sp macro="" textlink="">
      <xdr:nvSpPr>
        <xdr:cNvPr id="468" name="TextBox 10">
          <a:hlinkClick xmlns:r="http://schemas.openxmlformats.org/officeDocument/2006/relationships" r:id="rId1"/>
          <a:extLst>
            <a:ext uri="{FF2B5EF4-FFF2-40B4-BE49-F238E27FC236}">
              <a16:creationId xmlns:a16="http://schemas.microsoft.com/office/drawing/2014/main" id="{00000000-0008-0000-0700-0000D4010000}"/>
            </a:ext>
          </a:extLst>
        </xdr:cNvPr>
        <xdr:cNvSpPr txBox="1"/>
      </xdr:nvSpPr>
      <xdr:spPr>
        <a:xfrm>
          <a:off x="6038850" y="461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29</xdr:row>
      <xdr:rowOff>38100</xdr:rowOff>
    </xdr:from>
    <xdr:ext cx="2171700" cy="190500"/>
    <xdr:sp macro="" textlink="">
      <xdr:nvSpPr>
        <xdr:cNvPr id="469" name="TextBox 10">
          <a:hlinkClick xmlns:r="http://schemas.openxmlformats.org/officeDocument/2006/relationships" r:id="rId1"/>
          <a:extLst>
            <a:ext uri="{FF2B5EF4-FFF2-40B4-BE49-F238E27FC236}">
              <a16:creationId xmlns:a16="http://schemas.microsoft.com/office/drawing/2014/main" id="{00000000-0008-0000-0700-0000D5010000}"/>
            </a:ext>
          </a:extLst>
        </xdr:cNvPr>
        <xdr:cNvSpPr txBox="1"/>
      </xdr:nvSpPr>
      <xdr:spPr>
        <a:xfrm>
          <a:off x="6038850" y="461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29</xdr:row>
      <xdr:rowOff>38100</xdr:rowOff>
    </xdr:from>
    <xdr:ext cx="2171700" cy="190500"/>
    <xdr:sp macro="" textlink="">
      <xdr:nvSpPr>
        <xdr:cNvPr id="470" name="TextBox 10">
          <a:hlinkClick xmlns:r="http://schemas.openxmlformats.org/officeDocument/2006/relationships" r:id="rId1"/>
          <a:extLst>
            <a:ext uri="{FF2B5EF4-FFF2-40B4-BE49-F238E27FC236}">
              <a16:creationId xmlns:a16="http://schemas.microsoft.com/office/drawing/2014/main" id="{00000000-0008-0000-0700-0000D6010000}"/>
            </a:ext>
          </a:extLst>
        </xdr:cNvPr>
        <xdr:cNvSpPr txBox="1"/>
      </xdr:nvSpPr>
      <xdr:spPr>
        <a:xfrm>
          <a:off x="6038850" y="441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30</xdr:row>
      <xdr:rowOff>38100</xdr:rowOff>
    </xdr:from>
    <xdr:ext cx="2171700" cy="190500"/>
    <xdr:sp macro="" textlink="">
      <xdr:nvSpPr>
        <xdr:cNvPr id="471" name="TextBox 10">
          <a:hlinkClick xmlns:r="http://schemas.openxmlformats.org/officeDocument/2006/relationships" r:id="rId1"/>
          <a:extLst>
            <a:ext uri="{FF2B5EF4-FFF2-40B4-BE49-F238E27FC236}">
              <a16:creationId xmlns:a16="http://schemas.microsoft.com/office/drawing/2014/main" id="{00000000-0008-0000-0700-0000D7010000}"/>
            </a:ext>
          </a:extLst>
        </xdr:cNvPr>
        <xdr:cNvSpPr txBox="1"/>
      </xdr:nvSpPr>
      <xdr:spPr>
        <a:xfrm>
          <a:off x="6038850" y="461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30</xdr:row>
      <xdr:rowOff>38100</xdr:rowOff>
    </xdr:from>
    <xdr:ext cx="2171700" cy="190500"/>
    <xdr:sp macro="" textlink="">
      <xdr:nvSpPr>
        <xdr:cNvPr id="472" name="TextBox 10">
          <a:hlinkClick xmlns:r="http://schemas.openxmlformats.org/officeDocument/2006/relationships" r:id="rId1"/>
          <a:extLst>
            <a:ext uri="{FF2B5EF4-FFF2-40B4-BE49-F238E27FC236}">
              <a16:creationId xmlns:a16="http://schemas.microsoft.com/office/drawing/2014/main" id="{00000000-0008-0000-0700-0000D8010000}"/>
            </a:ext>
          </a:extLst>
        </xdr:cNvPr>
        <xdr:cNvSpPr txBox="1"/>
      </xdr:nvSpPr>
      <xdr:spPr>
        <a:xfrm>
          <a:off x="6038850" y="461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30</xdr:row>
      <xdr:rowOff>38100</xdr:rowOff>
    </xdr:from>
    <xdr:ext cx="2171700" cy="190500"/>
    <xdr:sp macro="" textlink="">
      <xdr:nvSpPr>
        <xdr:cNvPr id="473" name="TextBox 10">
          <a:hlinkClick xmlns:r="http://schemas.openxmlformats.org/officeDocument/2006/relationships" r:id="rId1"/>
          <a:extLst>
            <a:ext uri="{FF2B5EF4-FFF2-40B4-BE49-F238E27FC236}">
              <a16:creationId xmlns:a16="http://schemas.microsoft.com/office/drawing/2014/main" id="{00000000-0008-0000-0700-0000D9010000}"/>
            </a:ext>
          </a:extLst>
        </xdr:cNvPr>
        <xdr:cNvSpPr txBox="1"/>
      </xdr:nvSpPr>
      <xdr:spPr>
        <a:xfrm>
          <a:off x="6038850" y="441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31</xdr:row>
      <xdr:rowOff>38100</xdr:rowOff>
    </xdr:from>
    <xdr:ext cx="2171700" cy="190500"/>
    <xdr:sp macro="" textlink="">
      <xdr:nvSpPr>
        <xdr:cNvPr id="474" name="TextBox 10">
          <a:hlinkClick xmlns:r="http://schemas.openxmlformats.org/officeDocument/2006/relationships" r:id="rId1"/>
          <a:extLst>
            <a:ext uri="{FF2B5EF4-FFF2-40B4-BE49-F238E27FC236}">
              <a16:creationId xmlns:a16="http://schemas.microsoft.com/office/drawing/2014/main" id="{00000000-0008-0000-0700-0000DA010000}"/>
            </a:ext>
          </a:extLst>
        </xdr:cNvPr>
        <xdr:cNvSpPr txBox="1"/>
      </xdr:nvSpPr>
      <xdr:spPr>
        <a:xfrm>
          <a:off x="6038850" y="461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31</xdr:row>
      <xdr:rowOff>38100</xdr:rowOff>
    </xdr:from>
    <xdr:ext cx="2171700" cy="190500"/>
    <xdr:sp macro="" textlink="">
      <xdr:nvSpPr>
        <xdr:cNvPr id="475" name="TextBox 10">
          <a:hlinkClick xmlns:r="http://schemas.openxmlformats.org/officeDocument/2006/relationships" r:id="rId1"/>
          <a:extLst>
            <a:ext uri="{FF2B5EF4-FFF2-40B4-BE49-F238E27FC236}">
              <a16:creationId xmlns:a16="http://schemas.microsoft.com/office/drawing/2014/main" id="{00000000-0008-0000-0700-0000DB010000}"/>
            </a:ext>
          </a:extLst>
        </xdr:cNvPr>
        <xdr:cNvSpPr txBox="1"/>
      </xdr:nvSpPr>
      <xdr:spPr>
        <a:xfrm>
          <a:off x="6038850" y="461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31</xdr:row>
      <xdr:rowOff>38100</xdr:rowOff>
    </xdr:from>
    <xdr:ext cx="2171700" cy="190500"/>
    <xdr:sp macro="" textlink="">
      <xdr:nvSpPr>
        <xdr:cNvPr id="476" name="TextBox 10">
          <a:hlinkClick xmlns:r="http://schemas.openxmlformats.org/officeDocument/2006/relationships" r:id="rId1"/>
          <a:extLst>
            <a:ext uri="{FF2B5EF4-FFF2-40B4-BE49-F238E27FC236}">
              <a16:creationId xmlns:a16="http://schemas.microsoft.com/office/drawing/2014/main" id="{00000000-0008-0000-0700-0000DC010000}"/>
            </a:ext>
          </a:extLst>
        </xdr:cNvPr>
        <xdr:cNvSpPr txBox="1"/>
      </xdr:nvSpPr>
      <xdr:spPr>
        <a:xfrm>
          <a:off x="6038850" y="4419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32</xdr:row>
      <xdr:rowOff>38100</xdr:rowOff>
    </xdr:from>
    <xdr:ext cx="2171700" cy="190500"/>
    <xdr:sp macro="" textlink="">
      <xdr:nvSpPr>
        <xdr:cNvPr id="477" name="TextBox 10">
          <a:hlinkClick xmlns:r="http://schemas.openxmlformats.org/officeDocument/2006/relationships" r:id="rId1"/>
          <a:extLst>
            <a:ext uri="{FF2B5EF4-FFF2-40B4-BE49-F238E27FC236}">
              <a16:creationId xmlns:a16="http://schemas.microsoft.com/office/drawing/2014/main" id="{00000000-0008-0000-0700-0000DD010000}"/>
            </a:ext>
          </a:extLst>
        </xdr:cNvPr>
        <xdr:cNvSpPr txBox="1"/>
      </xdr:nvSpPr>
      <xdr:spPr>
        <a:xfrm>
          <a:off x="6038850" y="461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32</xdr:row>
      <xdr:rowOff>38100</xdr:rowOff>
    </xdr:from>
    <xdr:ext cx="2171700" cy="190500"/>
    <xdr:sp macro="" textlink="">
      <xdr:nvSpPr>
        <xdr:cNvPr id="478" name="TextBox 10">
          <a:hlinkClick xmlns:r="http://schemas.openxmlformats.org/officeDocument/2006/relationships" r:id="rId1"/>
          <a:extLst>
            <a:ext uri="{FF2B5EF4-FFF2-40B4-BE49-F238E27FC236}">
              <a16:creationId xmlns:a16="http://schemas.microsoft.com/office/drawing/2014/main" id="{00000000-0008-0000-0700-0000DE010000}"/>
            </a:ext>
          </a:extLst>
        </xdr:cNvPr>
        <xdr:cNvSpPr txBox="1"/>
      </xdr:nvSpPr>
      <xdr:spPr>
        <a:xfrm>
          <a:off x="6038850" y="4610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33</xdr:row>
      <xdr:rowOff>38100</xdr:rowOff>
    </xdr:from>
    <xdr:ext cx="2171700" cy="190500"/>
    <xdr:sp macro="" textlink="">
      <xdr:nvSpPr>
        <xdr:cNvPr id="479" name="TextBox 10">
          <a:hlinkClick xmlns:r="http://schemas.openxmlformats.org/officeDocument/2006/relationships" r:id="rId1"/>
          <a:extLst>
            <a:ext uri="{FF2B5EF4-FFF2-40B4-BE49-F238E27FC236}">
              <a16:creationId xmlns:a16="http://schemas.microsoft.com/office/drawing/2014/main" id="{00000000-0008-0000-0700-0000DF010000}"/>
            </a:ext>
          </a:extLst>
        </xdr:cNvPr>
        <xdr:cNvSpPr txBox="1"/>
      </xdr:nvSpPr>
      <xdr:spPr>
        <a:xfrm>
          <a:off x="6038850" y="594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33</xdr:row>
      <xdr:rowOff>38100</xdr:rowOff>
    </xdr:from>
    <xdr:ext cx="2171700" cy="190500"/>
    <xdr:sp macro="" textlink="">
      <xdr:nvSpPr>
        <xdr:cNvPr id="480" name="TextBox 10">
          <a:hlinkClick xmlns:r="http://schemas.openxmlformats.org/officeDocument/2006/relationships" r:id="rId1"/>
          <a:extLst>
            <a:ext uri="{FF2B5EF4-FFF2-40B4-BE49-F238E27FC236}">
              <a16:creationId xmlns:a16="http://schemas.microsoft.com/office/drawing/2014/main" id="{00000000-0008-0000-0700-0000E0010000}"/>
            </a:ext>
          </a:extLst>
        </xdr:cNvPr>
        <xdr:cNvSpPr txBox="1"/>
      </xdr:nvSpPr>
      <xdr:spPr>
        <a:xfrm>
          <a:off x="6038850" y="594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33</xdr:row>
      <xdr:rowOff>38100</xdr:rowOff>
    </xdr:from>
    <xdr:ext cx="2171700" cy="190500"/>
    <xdr:sp macro="" textlink="">
      <xdr:nvSpPr>
        <xdr:cNvPr id="481" name="TextBox 10">
          <a:hlinkClick xmlns:r="http://schemas.openxmlformats.org/officeDocument/2006/relationships" r:id="rId1"/>
          <a:extLst>
            <a:ext uri="{FF2B5EF4-FFF2-40B4-BE49-F238E27FC236}">
              <a16:creationId xmlns:a16="http://schemas.microsoft.com/office/drawing/2014/main" id="{00000000-0008-0000-0700-0000E1010000}"/>
            </a:ext>
          </a:extLst>
        </xdr:cNvPr>
        <xdr:cNvSpPr txBox="1"/>
      </xdr:nvSpPr>
      <xdr:spPr>
        <a:xfrm>
          <a:off x="6038850" y="594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34</xdr:row>
      <xdr:rowOff>38100</xdr:rowOff>
    </xdr:from>
    <xdr:ext cx="2171700" cy="190500"/>
    <xdr:sp macro="" textlink="">
      <xdr:nvSpPr>
        <xdr:cNvPr id="482" name="TextBox 10">
          <a:hlinkClick xmlns:r="http://schemas.openxmlformats.org/officeDocument/2006/relationships" r:id="rId1"/>
          <a:extLst>
            <a:ext uri="{FF2B5EF4-FFF2-40B4-BE49-F238E27FC236}">
              <a16:creationId xmlns:a16="http://schemas.microsoft.com/office/drawing/2014/main" id="{00000000-0008-0000-0700-0000E2010000}"/>
            </a:ext>
          </a:extLst>
        </xdr:cNvPr>
        <xdr:cNvSpPr txBox="1"/>
      </xdr:nvSpPr>
      <xdr:spPr>
        <a:xfrm>
          <a:off x="6038850" y="613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34</xdr:row>
      <xdr:rowOff>38100</xdr:rowOff>
    </xdr:from>
    <xdr:ext cx="2171700" cy="190500"/>
    <xdr:sp macro="" textlink="">
      <xdr:nvSpPr>
        <xdr:cNvPr id="483" name="TextBox 10">
          <a:hlinkClick xmlns:r="http://schemas.openxmlformats.org/officeDocument/2006/relationships" r:id="rId1"/>
          <a:extLst>
            <a:ext uri="{FF2B5EF4-FFF2-40B4-BE49-F238E27FC236}">
              <a16:creationId xmlns:a16="http://schemas.microsoft.com/office/drawing/2014/main" id="{00000000-0008-0000-0700-0000E3010000}"/>
            </a:ext>
          </a:extLst>
        </xdr:cNvPr>
        <xdr:cNvSpPr txBox="1"/>
      </xdr:nvSpPr>
      <xdr:spPr>
        <a:xfrm>
          <a:off x="6038850" y="6134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34</xdr:row>
      <xdr:rowOff>38100</xdr:rowOff>
    </xdr:from>
    <xdr:ext cx="2171700" cy="190500"/>
    <xdr:sp macro="" textlink="">
      <xdr:nvSpPr>
        <xdr:cNvPr id="484" name="TextBox 10">
          <a:hlinkClick xmlns:r="http://schemas.openxmlformats.org/officeDocument/2006/relationships" r:id="rId1"/>
          <a:extLst>
            <a:ext uri="{FF2B5EF4-FFF2-40B4-BE49-F238E27FC236}">
              <a16:creationId xmlns:a16="http://schemas.microsoft.com/office/drawing/2014/main" id="{00000000-0008-0000-0700-0000E401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34</xdr:row>
      <xdr:rowOff>38100</xdr:rowOff>
    </xdr:from>
    <xdr:ext cx="2171700" cy="190500"/>
    <xdr:sp macro="" textlink="">
      <xdr:nvSpPr>
        <xdr:cNvPr id="485" name="TextBox 10">
          <a:hlinkClick xmlns:r="http://schemas.openxmlformats.org/officeDocument/2006/relationships" r:id="rId1"/>
          <a:extLst>
            <a:ext uri="{FF2B5EF4-FFF2-40B4-BE49-F238E27FC236}">
              <a16:creationId xmlns:a16="http://schemas.microsoft.com/office/drawing/2014/main" id="{00000000-0008-0000-0700-0000E501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34</xdr:row>
      <xdr:rowOff>38100</xdr:rowOff>
    </xdr:from>
    <xdr:ext cx="2171700" cy="190500"/>
    <xdr:sp macro="" textlink="">
      <xdr:nvSpPr>
        <xdr:cNvPr id="486" name="TextBox 10">
          <a:hlinkClick xmlns:r="http://schemas.openxmlformats.org/officeDocument/2006/relationships" r:id="rId1"/>
          <a:extLst>
            <a:ext uri="{FF2B5EF4-FFF2-40B4-BE49-F238E27FC236}">
              <a16:creationId xmlns:a16="http://schemas.microsoft.com/office/drawing/2014/main" id="{00000000-0008-0000-0700-0000E601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35</xdr:row>
      <xdr:rowOff>38100</xdr:rowOff>
    </xdr:from>
    <xdr:ext cx="2171700" cy="190500"/>
    <xdr:sp macro="" textlink="">
      <xdr:nvSpPr>
        <xdr:cNvPr id="487" name="TextBox 10">
          <a:hlinkClick xmlns:r="http://schemas.openxmlformats.org/officeDocument/2006/relationships" r:id="rId1"/>
          <a:extLst>
            <a:ext uri="{FF2B5EF4-FFF2-40B4-BE49-F238E27FC236}">
              <a16:creationId xmlns:a16="http://schemas.microsoft.com/office/drawing/2014/main" id="{00000000-0008-0000-0700-0000E701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35</xdr:row>
      <xdr:rowOff>38100</xdr:rowOff>
    </xdr:from>
    <xdr:ext cx="2171700" cy="190500"/>
    <xdr:sp macro="" textlink="">
      <xdr:nvSpPr>
        <xdr:cNvPr id="488" name="TextBox 10">
          <a:hlinkClick xmlns:r="http://schemas.openxmlformats.org/officeDocument/2006/relationships" r:id="rId1"/>
          <a:extLst>
            <a:ext uri="{FF2B5EF4-FFF2-40B4-BE49-F238E27FC236}">
              <a16:creationId xmlns:a16="http://schemas.microsoft.com/office/drawing/2014/main" id="{00000000-0008-0000-0700-0000E801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35</xdr:row>
      <xdr:rowOff>38100</xdr:rowOff>
    </xdr:from>
    <xdr:ext cx="2171700" cy="190500"/>
    <xdr:sp macro="" textlink="">
      <xdr:nvSpPr>
        <xdr:cNvPr id="489" name="TextBox 10">
          <a:hlinkClick xmlns:r="http://schemas.openxmlformats.org/officeDocument/2006/relationships" r:id="rId1"/>
          <a:extLst>
            <a:ext uri="{FF2B5EF4-FFF2-40B4-BE49-F238E27FC236}">
              <a16:creationId xmlns:a16="http://schemas.microsoft.com/office/drawing/2014/main" id="{00000000-0008-0000-0700-0000E901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35</xdr:row>
      <xdr:rowOff>38100</xdr:rowOff>
    </xdr:from>
    <xdr:ext cx="2171700" cy="190500"/>
    <xdr:sp macro="" textlink="">
      <xdr:nvSpPr>
        <xdr:cNvPr id="490" name="TextBox 10">
          <a:hlinkClick xmlns:r="http://schemas.openxmlformats.org/officeDocument/2006/relationships" r:id="rId1"/>
          <a:extLst>
            <a:ext uri="{FF2B5EF4-FFF2-40B4-BE49-F238E27FC236}">
              <a16:creationId xmlns:a16="http://schemas.microsoft.com/office/drawing/2014/main" id="{00000000-0008-0000-0700-0000EA01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35</xdr:row>
      <xdr:rowOff>38100</xdr:rowOff>
    </xdr:from>
    <xdr:ext cx="2171700" cy="190500"/>
    <xdr:sp macro="" textlink="">
      <xdr:nvSpPr>
        <xdr:cNvPr id="491" name="TextBox 10">
          <a:hlinkClick xmlns:r="http://schemas.openxmlformats.org/officeDocument/2006/relationships" r:id="rId1"/>
          <a:extLst>
            <a:ext uri="{FF2B5EF4-FFF2-40B4-BE49-F238E27FC236}">
              <a16:creationId xmlns:a16="http://schemas.microsoft.com/office/drawing/2014/main" id="{00000000-0008-0000-0700-0000EB01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36</xdr:row>
      <xdr:rowOff>38100</xdr:rowOff>
    </xdr:from>
    <xdr:ext cx="2171700" cy="190500"/>
    <xdr:sp macro="" textlink="">
      <xdr:nvSpPr>
        <xdr:cNvPr id="492" name="TextBox 10">
          <a:hlinkClick xmlns:r="http://schemas.openxmlformats.org/officeDocument/2006/relationships" r:id="rId1"/>
          <a:extLst>
            <a:ext uri="{FF2B5EF4-FFF2-40B4-BE49-F238E27FC236}">
              <a16:creationId xmlns:a16="http://schemas.microsoft.com/office/drawing/2014/main" id="{00000000-0008-0000-0700-0000EC01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36</xdr:row>
      <xdr:rowOff>38100</xdr:rowOff>
    </xdr:from>
    <xdr:ext cx="2171700" cy="190500"/>
    <xdr:sp macro="" textlink="">
      <xdr:nvSpPr>
        <xdr:cNvPr id="493" name="TextBox 10">
          <a:hlinkClick xmlns:r="http://schemas.openxmlformats.org/officeDocument/2006/relationships" r:id="rId1"/>
          <a:extLst>
            <a:ext uri="{FF2B5EF4-FFF2-40B4-BE49-F238E27FC236}">
              <a16:creationId xmlns:a16="http://schemas.microsoft.com/office/drawing/2014/main" id="{00000000-0008-0000-0700-0000ED01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36</xdr:row>
      <xdr:rowOff>38100</xdr:rowOff>
    </xdr:from>
    <xdr:ext cx="2171700" cy="190500"/>
    <xdr:sp macro="" textlink="">
      <xdr:nvSpPr>
        <xdr:cNvPr id="494" name="TextBox 10">
          <a:hlinkClick xmlns:r="http://schemas.openxmlformats.org/officeDocument/2006/relationships" r:id="rId1"/>
          <a:extLst>
            <a:ext uri="{FF2B5EF4-FFF2-40B4-BE49-F238E27FC236}">
              <a16:creationId xmlns:a16="http://schemas.microsoft.com/office/drawing/2014/main" id="{00000000-0008-0000-0700-0000EE01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36</xdr:row>
      <xdr:rowOff>38100</xdr:rowOff>
    </xdr:from>
    <xdr:ext cx="2171700" cy="190500"/>
    <xdr:sp macro="" textlink="">
      <xdr:nvSpPr>
        <xdr:cNvPr id="495" name="TextBox 10">
          <a:hlinkClick xmlns:r="http://schemas.openxmlformats.org/officeDocument/2006/relationships" r:id="rId1"/>
          <a:extLst>
            <a:ext uri="{FF2B5EF4-FFF2-40B4-BE49-F238E27FC236}">
              <a16:creationId xmlns:a16="http://schemas.microsoft.com/office/drawing/2014/main" id="{00000000-0008-0000-0700-0000EF01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36</xdr:row>
      <xdr:rowOff>38100</xdr:rowOff>
    </xdr:from>
    <xdr:ext cx="2171700" cy="190500"/>
    <xdr:sp macro="" textlink="">
      <xdr:nvSpPr>
        <xdr:cNvPr id="496" name="TextBox 10">
          <a:hlinkClick xmlns:r="http://schemas.openxmlformats.org/officeDocument/2006/relationships" r:id="rId1"/>
          <a:extLst>
            <a:ext uri="{FF2B5EF4-FFF2-40B4-BE49-F238E27FC236}">
              <a16:creationId xmlns:a16="http://schemas.microsoft.com/office/drawing/2014/main" id="{00000000-0008-0000-0700-0000F001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36</xdr:row>
      <xdr:rowOff>38100</xdr:rowOff>
    </xdr:from>
    <xdr:ext cx="2171700" cy="190500"/>
    <xdr:sp macro="" textlink="">
      <xdr:nvSpPr>
        <xdr:cNvPr id="497" name="TextBox 10">
          <a:hlinkClick xmlns:r="http://schemas.openxmlformats.org/officeDocument/2006/relationships" r:id="rId1"/>
          <a:extLst>
            <a:ext uri="{FF2B5EF4-FFF2-40B4-BE49-F238E27FC236}">
              <a16:creationId xmlns:a16="http://schemas.microsoft.com/office/drawing/2014/main" id="{00000000-0008-0000-0700-0000F101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36</xdr:row>
      <xdr:rowOff>38100</xdr:rowOff>
    </xdr:from>
    <xdr:ext cx="2171700" cy="190500"/>
    <xdr:sp macro="" textlink="">
      <xdr:nvSpPr>
        <xdr:cNvPr id="498" name="TextBox 10">
          <a:hlinkClick xmlns:r="http://schemas.openxmlformats.org/officeDocument/2006/relationships" r:id="rId1"/>
          <a:extLst>
            <a:ext uri="{FF2B5EF4-FFF2-40B4-BE49-F238E27FC236}">
              <a16:creationId xmlns:a16="http://schemas.microsoft.com/office/drawing/2014/main" id="{00000000-0008-0000-0700-0000F201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36</xdr:row>
      <xdr:rowOff>38100</xdr:rowOff>
    </xdr:from>
    <xdr:ext cx="2171700" cy="190500"/>
    <xdr:sp macro="" textlink="">
      <xdr:nvSpPr>
        <xdr:cNvPr id="499" name="TextBox 10">
          <a:hlinkClick xmlns:r="http://schemas.openxmlformats.org/officeDocument/2006/relationships" r:id="rId1"/>
          <a:extLst>
            <a:ext uri="{FF2B5EF4-FFF2-40B4-BE49-F238E27FC236}">
              <a16:creationId xmlns:a16="http://schemas.microsoft.com/office/drawing/2014/main" id="{00000000-0008-0000-0700-0000F301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37</xdr:row>
      <xdr:rowOff>38100</xdr:rowOff>
    </xdr:from>
    <xdr:ext cx="2171700" cy="190500"/>
    <xdr:sp macro="" textlink="">
      <xdr:nvSpPr>
        <xdr:cNvPr id="500" name="TextBox 10">
          <a:hlinkClick xmlns:r="http://schemas.openxmlformats.org/officeDocument/2006/relationships" r:id="rId1"/>
          <a:extLst>
            <a:ext uri="{FF2B5EF4-FFF2-40B4-BE49-F238E27FC236}">
              <a16:creationId xmlns:a16="http://schemas.microsoft.com/office/drawing/2014/main" id="{00000000-0008-0000-0700-0000F401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37</xdr:row>
      <xdr:rowOff>38100</xdr:rowOff>
    </xdr:from>
    <xdr:ext cx="2171700" cy="190500"/>
    <xdr:sp macro="" textlink="">
      <xdr:nvSpPr>
        <xdr:cNvPr id="501" name="TextBox 10">
          <a:hlinkClick xmlns:r="http://schemas.openxmlformats.org/officeDocument/2006/relationships" r:id="rId1"/>
          <a:extLst>
            <a:ext uri="{FF2B5EF4-FFF2-40B4-BE49-F238E27FC236}">
              <a16:creationId xmlns:a16="http://schemas.microsoft.com/office/drawing/2014/main" id="{00000000-0008-0000-0700-0000F501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37</xdr:row>
      <xdr:rowOff>38100</xdr:rowOff>
    </xdr:from>
    <xdr:ext cx="2171700" cy="190500"/>
    <xdr:sp macro="" textlink="">
      <xdr:nvSpPr>
        <xdr:cNvPr id="502" name="TextBox 10">
          <a:hlinkClick xmlns:r="http://schemas.openxmlformats.org/officeDocument/2006/relationships" r:id="rId1"/>
          <a:extLst>
            <a:ext uri="{FF2B5EF4-FFF2-40B4-BE49-F238E27FC236}">
              <a16:creationId xmlns:a16="http://schemas.microsoft.com/office/drawing/2014/main" id="{00000000-0008-0000-0700-0000F601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37</xdr:row>
      <xdr:rowOff>38100</xdr:rowOff>
    </xdr:from>
    <xdr:ext cx="2171700" cy="190500"/>
    <xdr:sp macro="" textlink="">
      <xdr:nvSpPr>
        <xdr:cNvPr id="503" name="TextBox 10">
          <a:hlinkClick xmlns:r="http://schemas.openxmlformats.org/officeDocument/2006/relationships" r:id="rId1"/>
          <a:extLst>
            <a:ext uri="{FF2B5EF4-FFF2-40B4-BE49-F238E27FC236}">
              <a16:creationId xmlns:a16="http://schemas.microsoft.com/office/drawing/2014/main" id="{00000000-0008-0000-0700-0000F701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37</xdr:row>
      <xdr:rowOff>38100</xdr:rowOff>
    </xdr:from>
    <xdr:ext cx="2171700" cy="190500"/>
    <xdr:sp macro="" textlink="">
      <xdr:nvSpPr>
        <xdr:cNvPr id="504" name="TextBox 10">
          <a:hlinkClick xmlns:r="http://schemas.openxmlformats.org/officeDocument/2006/relationships" r:id="rId1"/>
          <a:extLst>
            <a:ext uri="{FF2B5EF4-FFF2-40B4-BE49-F238E27FC236}">
              <a16:creationId xmlns:a16="http://schemas.microsoft.com/office/drawing/2014/main" id="{00000000-0008-0000-0700-0000F801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37</xdr:row>
      <xdr:rowOff>38100</xdr:rowOff>
    </xdr:from>
    <xdr:ext cx="2171700" cy="190500"/>
    <xdr:sp macro="" textlink="">
      <xdr:nvSpPr>
        <xdr:cNvPr id="505" name="TextBox 10">
          <a:hlinkClick xmlns:r="http://schemas.openxmlformats.org/officeDocument/2006/relationships" r:id="rId1"/>
          <a:extLst>
            <a:ext uri="{FF2B5EF4-FFF2-40B4-BE49-F238E27FC236}">
              <a16:creationId xmlns:a16="http://schemas.microsoft.com/office/drawing/2014/main" id="{00000000-0008-0000-0700-0000F901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37</xdr:row>
      <xdr:rowOff>38100</xdr:rowOff>
    </xdr:from>
    <xdr:ext cx="2171700" cy="190500"/>
    <xdr:sp macro="" textlink="">
      <xdr:nvSpPr>
        <xdr:cNvPr id="506" name="TextBox 10">
          <a:hlinkClick xmlns:r="http://schemas.openxmlformats.org/officeDocument/2006/relationships" r:id="rId1"/>
          <a:extLst>
            <a:ext uri="{FF2B5EF4-FFF2-40B4-BE49-F238E27FC236}">
              <a16:creationId xmlns:a16="http://schemas.microsoft.com/office/drawing/2014/main" id="{00000000-0008-0000-0700-0000FA01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37</xdr:row>
      <xdr:rowOff>38100</xdr:rowOff>
    </xdr:from>
    <xdr:ext cx="2171700" cy="190500"/>
    <xdr:sp macro="" textlink="">
      <xdr:nvSpPr>
        <xdr:cNvPr id="507" name="TextBox 10">
          <a:hlinkClick xmlns:r="http://schemas.openxmlformats.org/officeDocument/2006/relationships" r:id="rId1"/>
          <a:extLst>
            <a:ext uri="{FF2B5EF4-FFF2-40B4-BE49-F238E27FC236}">
              <a16:creationId xmlns:a16="http://schemas.microsoft.com/office/drawing/2014/main" id="{00000000-0008-0000-0700-0000FB01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38</xdr:row>
      <xdr:rowOff>38100</xdr:rowOff>
    </xdr:from>
    <xdr:ext cx="2171700" cy="190500"/>
    <xdr:sp macro="" textlink="">
      <xdr:nvSpPr>
        <xdr:cNvPr id="508" name="TextBox 10">
          <a:hlinkClick xmlns:r="http://schemas.openxmlformats.org/officeDocument/2006/relationships" r:id="rId1"/>
          <a:extLst>
            <a:ext uri="{FF2B5EF4-FFF2-40B4-BE49-F238E27FC236}">
              <a16:creationId xmlns:a16="http://schemas.microsoft.com/office/drawing/2014/main" id="{00000000-0008-0000-0700-0000FC01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38</xdr:row>
      <xdr:rowOff>38100</xdr:rowOff>
    </xdr:from>
    <xdr:ext cx="2171700" cy="190500"/>
    <xdr:sp macro="" textlink="">
      <xdr:nvSpPr>
        <xdr:cNvPr id="509" name="TextBox 10">
          <a:hlinkClick xmlns:r="http://schemas.openxmlformats.org/officeDocument/2006/relationships" r:id="rId1"/>
          <a:extLst>
            <a:ext uri="{FF2B5EF4-FFF2-40B4-BE49-F238E27FC236}">
              <a16:creationId xmlns:a16="http://schemas.microsoft.com/office/drawing/2014/main" id="{00000000-0008-0000-0700-0000FD01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38</xdr:row>
      <xdr:rowOff>38100</xdr:rowOff>
    </xdr:from>
    <xdr:ext cx="2171700" cy="190500"/>
    <xdr:sp macro="" textlink="">
      <xdr:nvSpPr>
        <xdr:cNvPr id="510" name="TextBox 10">
          <a:hlinkClick xmlns:r="http://schemas.openxmlformats.org/officeDocument/2006/relationships" r:id="rId1"/>
          <a:extLst>
            <a:ext uri="{FF2B5EF4-FFF2-40B4-BE49-F238E27FC236}">
              <a16:creationId xmlns:a16="http://schemas.microsoft.com/office/drawing/2014/main" id="{00000000-0008-0000-0700-0000FE01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38</xdr:row>
      <xdr:rowOff>38100</xdr:rowOff>
    </xdr:from>
    <xdr:ext cx="2171700" cy="190500"/>
    <xdr:sp macro="" textlink="">
      <xdr:nvSpPr>
        <xdr:cNvPr id="511" name="TextBox 10">
          <a:hlinkClick xmlns:r="http://schemas.openxmlformats.org/officeDocument/2006/relationships" r:id="rId1"/>
          <a:extLst>
            <a:ext uri="{FF2B5EF4-FFF2-40B4-BE49-F238E27FC236}">
              <a16:creationId xmlns:a16="http://schemas.microsoft.com/office/drawing/2014/main" id="{00000000-0008-0000-0700-0000FF01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38</xdr:row>
      <xdr:rowOff>38100</xdr:rowOff>
    </xdr:from>
    <xdr:ext cx="2171700" cy="190500"/>
    <xdr:sp macro="" textlink="">
      <xdr:nvSpPr>
        <xdr:cNvPr id="512" name="TextBox 10">
          <a:hlinkClick xmlns:r="http://schemas.openxmlformats.org/officeDocument/2006/relationships" r:id="rId1"/>
          <a:extLst>
            <a:ext uri="{FF2B5EF4-FFF2-40B4-BE49-F238E27FC236}">
              <a16:creationId xmlns:a16="http://schemas.microsoft.com/office/drawing/2014/main" id="{00000000-0008-0000-0700-000000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38</xdr:row>
      <xdr:rowOff>38100</xdr:rowOff>
    </xdr:from>
    <xdr:ext cx="2171700" cy="190500"/>
    <xdr:sp macro="" textlink="">
      <xdr:nvSpPr>
        <xdr:cNvPr id="513" name="TextBox 10">
          <a:hlinkClick xmlns:r="http://schemas.openxmlformats.org/officeDocument/2006/relationships" r:id="rId1"/>
          <a:extLst>
            <a:ext uri="{FF2B5EF4-FFF2-40B4-BE49-F238E27FC236}">
              <a16:creationId xmlns:a16="http://schemas.microsoft.com/office/drawing/2014/main" id="{00000000-0008-0000-0700-00000102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38</xdr:row>
      <xdr:rowOff>38100</xdr:rowOff>
    </xdr:from>
    <xdr:ext cx="2171700" cy="190500"/>
    <xdr:sp macro="" textlink="">
      <xdr:nvSpPr>
        <xdr:cNvPr id="514" name="TextBox 10">
          <a:hlinkClick xmlns:r="http://schemas.openxmlformats.org/officeDocument/2006/relationships" r:id="rId1"/>
          <a:extLst>
            <a:ext uri="{FF2B5EF4-FFF2-40B4-BE49-F238E27FC236}">
              <a16:creationId xmlns:a16="http://schemas.microsoft.com/office/drawing/2014/main" id="{00000000-0008-0000-0700-00000202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38</xdr:row>
      <xdr:rowOff>38100</xdr:rowOff>
    </xdr:from>
    <xdr:ext cx="2171700" cy="190500"/>
    <xdr:sp macro="" textlink="">
      <xdr:nvSpPr>
        <xdr:cNvPr id="515" name="TextBox 10">
          <a:hlinkClick xmlns:r="http://schemas.openxmlformats.org/officeDocument/2006/relationships" r:id="rId1"/>
          <a:extLst>
            <a:ext uri="{FF2B5EF4-FFF2-40B4-BE49-F238E27FC236}">
              <a16:creationId xmlns:a16="http://schemas.microsoft.com/office/drawing/2014/main" id="{00000000-0008-0000-0700-00000302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39</xdr:row>
      <xdr:rowOff>38100</xdr:rowOff>
    </xdr:from>
    <xdr:ext cx="2171700" cy="190500"/>
    <xdr:sp macro="" textlink="">
      <xdr:nvSpPr>
        <xdr:cNvPr id="516" name="TextBox 10">
          <a:hlinkClick xmlns:r="http://schemas.openxmlformats.org/officeDocument/2006/relationships" r:id="rId1"/>
          <a:extLst>
            <a:ext uri="{FF2B5EF4-FFF2-40B4-BE49-F238E27FC236}">
              <a16:creationId xmlns:a16="http://schemas.microsoft.com/office/drawing/2014/main" id="{00000000-0008-0000-0700-000004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39</xdr:row>
      <xdr:rowOff>38100</xdr:rowOff>
    </xdr:from>
    <xdr:ext cx="2171700" cy="190500"/>
    <xdr:sp macro="" textlink="">
      <xdr:nvSpPr>
        <xdr:cNvPr id="517" name="TextBox 10">
          <a:hlinkClick xmlns:r="http://schemas.openxmlformats.org/officeDocument/2006/relationships" r:id="rId1"/>
          <a:extLst>
            <a:ext uri="{FF2B5EF4-FFF2-40B4-BE49-F238E27FC236}">
              <a16:creationId xmlns:a16="http://schemas.microsoft.com/office/drawing/2014/main" id="{00000000-0008-0000-0700-000005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39</xdr:row>
      <xdr:rowOff>38100</xdr:rowOff>
    </xdr:from>
    <xdr:ext cx="2171700" cy="190500"/>
    <xdr:sp macro="" textlink="">
      <xdr:nvSpPr>
        <xdr:cNvPr id="518" name="TextBox 10">
          <a:hlinkClick xmlns:r="http://schemas.openxmlformats.org/officeDocument/2006/relationships" r:id="rId1"/>
          <a:extLst>
            <a:ext uri="{FF2B5EF4-FFF2-40B4-BE49-F238E27FC236}">
              <a16:creationId xmlns:a16="http://schemas.microsoft.com/office/drawing/2014/main" id="{00000000-0008-0000-0700-000006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39</xdr:row>
      <xdr:rowOff>38100</xdr:rowOff>
    </xdr:from>
    <xdr:ext cx="2171700" cy="190500"/>
    <xdr:sp macro="" textlink="">
      <xdr:nvSpPr>
        <xdr:cNvPr id="519" name="TextBox 10">
          <a:hlinkClick xmlns:r="http://schemas.openxmlformats.org/officeDocument/2006/relationships" r:id="rId1"/>
          <a:extLst>
            <a:ext uri="{FF2B5EF4-FFF2-40B4-BE49-F238E27FC236}">
              <a16:creationId xmlns:a16="http://schemas.microsoft.com/office/drawing/2014/main" id="{00000000-0008-0000-0700-000007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39</xdr:row>
      <xdr:rowOff>38100</xdr:rowOff>
    </xdr:from>
    <xdr:ext cx="2171700" cy="190500"/>
    <xdr:sp macro="" textlink="">
      <xdr:nvSpPr>
        <xdr:cNvPr id="520" name="TextBox 10">
          <a:hlinkClick xmlns:r="http://schemas.openxmlformats.org/officeDocument/2006/relationships" r:id="rId1"/>
          <a:extLst>
            <a:ext uri="{FF2B5EF4-FFF2-40B4-BE49-F238E27FC236}">
              <a16:creationId xmlns:a16="http://schemas.microsoft.com/office/drawing/2014/main" id="{00000000-0008-0000-0700-000008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39</xdr:row>
      <xdr:rowOff>38100</xdr:rowOff>
    </xdr:from>
    <xdr:ext cx="2171700" cy="190500"/>
    <xdr:sp macro="" textlink="">
      <xdr:nvSpPr>
        <xdr:cNvPr id="521" name="TextBox 10">
          <a:hlinkClick xmlns:r="http://schemas.openxmlformats.org/officeDocument/2006/relationships" r:id="rId1"/>
          <a:extLst>
            <a:ext uri="{FF2B5EF4-FFF2-40B4-BE49-F238E27FC236}">
              <a16:creationId xmlns:a16="http://schemas.microsoft.com/office/drawing/2014/main" id="{00000000-0008-0000-0700-00000902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39</xdr:row>
      <xdr:rowOff>38100</xdr:rowOff>
    </xdr:from>
    <xdr:ext cx="2171700" cy="190500"/>
    <xdr:sp macro="" textlink="">
      <xdr:nvSpPr>
        <xdr:cNvPr id="522" name="TextBox 10">
          <a:hlinkClick xmlns:r="http://schemas.openxmlformats.org/officeDocument/2006/relationships" r:id="rId1"/>
          <a:extLst>
            <a:ext uri="{FF2B5EF4-FFF2-40B4-BE49-F238E27FC236}">
              <a16:creationId xmlns:a16="http://schemas.microsoft.com/office/drawing/2014/main" id="{00000000-0008-0000-0700-00000A02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39</xdr:row>
      <xdr:rowOff>38100</xdr:rowOff>
    </xdr:from>
    <xdr:ext cx="2171700" cy="190500"/>
    <xdr:sp macro="" textlink="">
      <xdr:nvSpPr>
        <xdr:cNvPr id="523" name="TextBox 10">
          <a:hlinkClick xmlns:r="http://schemas.openxmlformats.org/officeDocument/2006/relationships" r:id="rId1"/>
          <a:extLst>
            <a:ext uri="{FF2B5EF4-FFF2-40B4-BE49-F238E27FC236}">
              <a16:creationId xmlns:a16="http://schemas.microsoft.com/office/drawing/2014/main" id="{00000000-0008-0000-0700-00000B02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40</xdr:row>
      <xdr:rowOff>38100</xdr:rowOff>
    </xdr:from>
    <xdr:ext cx="2171700" cy="190500"/>
    <xdr:sp macro="" textlink="">
      <xdr:nvSpPr>
        <xdr:cNvPr id="524" name="TextBox 10">
          <a:hlinkClick xmlns:r="http://schemas.openxmlformats.org/officeDocument/2006/relationships" r:id="rId1"/>
          <a:extLst>
            <a:ext uri="{FF2B5EF4-FFF2-40B4-BE49-F238E27FC236}">
              <a16:creationId xmlns:a16="http://schemas.microsoft.com/office/drawing/2014/main" id="{00000000-0008-0000-0700-00000C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40</xdr:row>
      <xdr:rowOff>38100</xdr:rowOff>
    </xdr:from>
    <xdr:ext cx="2171700" cy="190500"/>
    <xdr:sp macro="" textlink="">
      <xdr:nvSpPr>
        <xdr:cNvPr id="525" name="TextBox 10">
          <a:hlinkClick xmlns:r="http://schemas.openxmlformats.org/officeDocument/2006/relationships" r:id="rId1"/>
          <a:extLst>
            <a:ext uri="{FF2B5EF4-FFF2-40B4-BE49-F238E27FC236}">
              <a16:creationId xmlns:a16="http://schemas.microsoft.com/office/drawing/2014/main" id="{00000000-0008-0000-0700-00000D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40</xdr:row>
      <xdr:rowOff>38100</xdr:rowOff>
    </xdr:from>
    <xdr:ext cx="2171700" cy="190500"/>
    <xdr:sp macro="" textlink="">
      <xdr:nvSpPr>
        <xdr:cNvPr id="526" name="TextBox 10">
          <a:hlinkClick xmlns:r="http://schemas.openxmlformats.org/officeDocument/2006/relationships" r:id="rId1"/>
          <a:extLst>
            <a:ext uri="{FF2B5EF4-FFF2-40B4-BE49-F238E27FC236}">
              <a16:creationId xmlns:a16="http://schemas.microsoft.com/office/drawing/2014/main" id="{00000000-0008-0000-0700-00000E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40</xdr:row>
      <xdr:rowOff>38100</xdr:rowOff>
    </xdr:from>
    <xdr:ext cx="2171700" cy="190500"/>
    <xdr:sp macro="" textlink="">
      <xdr:nvSpPr>
        <xdr:cNvPr id="527" name="TextBox 10">
          <a:hlinkClick xmlns:r="http://schemas.openxmlformats.org/officeDocument/2006/relationships" r:id="rId1"/>
          <a:extLst>
            <a:ext uri="{FF2B5EF4-FFF2-40B4-BE49-F238E27FC236}">
              <a16:creationId xmlns:a16="http://schemas.microsoft.com/office/drawing/2014/main" id="{00000000-0008-0000-0700-00000F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40</xdr:row>
      <xdr:rowOff>38100</xdr:rowOff>
    </xdr:from>
    <xdr:ext cx="2171700" cy="190500"/>
    <xdr:sp macro="" textlink="">
      <xdr:nvSpPr>
        <xdr:cNvPr id="528" name="TextBox 10">
          <a:hlinkClick xmlns:r="http://schemas.openxmlformats.org/officeDocument/2006/relationships" r:id="rId1"/>
          <a:extLst>
            <a:ext uri="{FF2B5EF4-FFF2-40B4-BE49-F238E27FC236}">
              <a16:creationId xmlns:a16="http://schemas.microsoft.com/office/drawing/2014/main" id="{00000000-0008-0000-0700-000010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40</xdr:row>
      <xdr:rowOff>38100</xdr:rowOff>
    </xdr:from>
    <xdr:ext cx="2171700" cy="190500"/>
    <xdr:sp macro="" textlink="">
      <xdr:nvSpPr>
        <xdr:cNvPr id="529" name="TextBox 10">
          <a:hlinkClick xmlns:r="http://schemas.openxmlformats.org/officeDocument/2006/relationships" r:id="rId1"/>
          <a:extLst>
            <a:ext uri="{FF2B5EF4-FFF2-40B4-BE49-F238E27FC236}">
              <a16:creationId xmlns:a16="http://schemas.microsoft.com/office/drawing/2014/main" id="{00000000-0008-0000-0700-00001102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40</xdr:row>
      <xdr:rowOff>38100</xdr:rowOff>
    </xdr:from>
    <xdr:ext cx="2171700" cy="190500"/>
    <xdr:sp macro="" textlink="">
      <xdr:nvSpPr>
        <xdr:cNvPr id="530" name="TextBox 10">
          <a:hlinkClick xmlns:r="http://schemas.openxmlformats.org/officeDocument/2006/relationships" r:id="rId1"/>
          <a:extLst>
            <a:ext uri="{FF2B5EF4-FFF2-40B4-BE49-F238E27FC236}">
              <a16:creationId xmlns:a16="http://schemas.microsoft.com/office/drawing/2014/main" id="{00000000-0008-0000-0700-00001202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40</xdr:row>
      <xdr:rowOff>38100</xdr:rowOff>
    </xdr:from>
    <xdr:ext cx="2171700" cy="190500"/>
    <xdr:sp macro="" textlink="">
      <xdr:nvSpPr>
        <xdr:cNvPr id="531" name="TextBox 10">
          <a:hlinkClick xmlns:r="http://schemas.openxmlformats.org/officeDocument/2006/relationships" r:id="rId1"/>
          <a:extLst>
            <a:ext uri="{FF2B5EF4-FFF2-40B4-BE49-F238E27FC236}">
              <a16:creationId xmlns:a16="http://schemas.microsoft.com/office/drawing/2014/main" id="{00000000-0008-0000-0700-00001302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41</xdr:row>
      <xdr:rowOff>38100</xdr:rowOff>
    </xdr:from>
    <xdr:ext cx="2171700" cy="190500"/>
    <xdr:sp macro="" textlink="">
      <xdr:nvSpPr>
        <xdr:cNvPr id="532" name="TextBox 10">
          <a:hlinkClick xmlns:r="http://schemas.openxmlformats.org/officeDocument/2006/relationships" r:id="rId1"/>
          <a:extLst>
            <a:ext uri="{FF2B5EF4-FFF2-40B4-BE49-F238E27FC236}">
              <a16:creationId xmlns:a16="http://schemas.microsoft.com/office/drawing/2014/main" id="{00000000-0008-0000-0700-000014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41</xdr:row>
      <xdr:rowOff>38100</xdr:rowOff>
    </xdr:from>
    <xdr:ext cx="2171700" cy="190500"/>
    <xdr:sp macro="" textlink="">
      <xdr:nvSpPr>
        <xdr:cNvPr id="533" name="TextBox 10">
          <a:hlinkClick xmlns:r="http://schemas.openxmlformats.org/officeDocument/2006/relationships" r:id="rId1"/>
          <a:extLst>
            <a:ext uri="{FF2B5EF4-FFF2-40B4-BE49-F238E27FC236}">
              <a16:creationId xmlns:a16="http://schemas.microsoft.com/office/drawing/2014/main" id="{00000000-0008-0000-0700-000015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41</xdr:row>
      <xdr:rowOff>38100</xdr:rowOff>
    </xdr:from>
    <xdr:ext cx="2171700" cy="190500"/>
    <xdr:sp macro="" textlink="">
      <xdr:nvSpPr>
        <xdr:cNvPr id="534" name="TextBox 10">
          <a:hlinkClick xmlns:r="http://schemas.openxmlformats.org/officeDocument/2006/relationships" r:id="rId1"/>
          <a:extLst>
            <a:ext uri="{FF2B5EF4-FFF2-40B4-BE49-F238E27FC236}">
              <a16:creationId xmlns:a16="http://schemas.microsoft.com/office/drawing/2014/main" id="{00000000-0008-0000-0700-000016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41</xdr:row>
      <xdr:rowOff>38100</xdr:rowOff>
    </xdr:from>
    <xdr:ext cx="2171700" cy="190500"/>
    <xdr:sp macro="" textlink="">
      <xdr:nvSpPr>
        <xdr:cNvPr id="535" name="TextBox 10">
          <a:hlinkClick xmlns:r="http://schemas.openxmlformats.org/officeDocument/2006/relationships" r:id="rId1"/>
          <a:extLst>
            <a:ext uri="{FF2B5EF4-FFF2-40B4-BE49-F238E27FC236}">
              <a16:creationId xmlns:a16="http://schemas.microsoft.com/office/drawing/2014/main" id="{00000000-0008-0000-0700-000017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41</xdr:row>
      <xdr:rowOff>38100</xdr:rowOff>
    </xdr:from>
    <xdr:ext cx="2171700" cy="190500"/>
    <xdr:sp macro="" textlink="">
      <xdr:nvSpPr>
        <xdr:cNvPr id="536" name="TextBox 10">
          <a:hlinkClick xmlns:r="http://schemas.openxmlformats.org/officeDocument/2006/relationships" r:id="rId1"/>
          <a:extLst>
            <a:ext uri="{FF2B5EF4-FFF2-40B4-BE49-F238E27FC236}">
              <a16:creationId xmlns:a16="http://schemas.microsoft.com/office/drawing/2014/main" id="{00000000-0008-0000-0700-000018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41</xdr:row>
      <xdr:rowOff>38100</xdr:rowOff>
    </xdr:from>
    <xdr:ext cx="2171700" cy="190500"/>
    <xdr:sp macro="" textlink="">
      <xdr:nvSpPr>
        <xdr:cNvPr id="537" name="TextBox 10">
          <a:hlinkClick xmlns:r="http://schemas.openxmlformats.org/officeDocument/2006/relationships" r:id="rId1"/>
          <a:extLst>
            <a:ext uri="{FF2B5EF4-FFF2-40B4-BE49-F238E27FC236}">
              <a16:creationId xmlns:a16="http://schemas.microsoft.com/office/drawing/2014/main" id="{00000000-0008-0000-0700-00001902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41</xdr:row>
      <xdr:rowOff>38100</xdr:rowOff>
    </xdr:from>
    <xdr:ext cx="2171700" cy="190500"/>
    <xdr:sp macro="" textlink="">
      <xdr:nvSpPr>
        <xdr:cNvPr id="538" name="TextBox 10">
          <a:hlinkClick xmlns:r="http://schemas.openxmlformats.org/officeDocument/2006/relationships" r:id="rId1"/>
          <a:extLst>
            <a:ext uri="{FF2B5EF4-FFF2-40B4-BE49-F238E27FC236}">
              <a16:creationId xmlns:a16="http://schemas.microsoft.com/office/drawing/2014/main" id="{00000000-0008-0000-0700-00001A02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41</xdr:row>
      <xdr:rowOff>38100</xdr:rowOff>
    </xdr:from>
    <xdr:ext cx="2171700" cy="190500"/>
    <xdr:sp macro="" textlink="">
      <xdr:nvSpPr>
        <xdr:cNvPr id="539" name="TextBox 10">
          <a:hlinkClick xmlns:r="http://schemas.openxmlformats.org/officeDocument/2006/relationships" r:id="rId1"/>
          <a:extLst>
            <a:ext uri="{FF2B5EF4-FFF2-40B4-BE49-F238E27FC236}">
              <a16:creationId xmlns:a16="http://schemas.microsoft.com/office/drawing/2014/main" id="{00000000-0008-0000-0700-00001B02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42</xdr:row>
      <xdr:rowOff>38100</xdr:rowOff>
    </xdr:from>
    <xdr:ext cx="2171700" cy="190500"/>
    <xdr:sp macro="" textlink="">
      <xdr:nvSpPr>
        <xdr:cNvPr id="540" name="TextBox 10">
          <a:hlinkClick xmlns:r="http://schemas.openxmlformats.org/officeDocument/2006/relationships" r:id="rId1"/>
          <a:extLst>
            <a:ext uri="{FF2B5EF4-FFF2-40B4-BE49-F238E27FC236}">
              <a16:creationId xmlns:a16="http://schemas.microsoft.com/office/drawing/2014/main" id="{00000000-0008-0000-0700-00001C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42</xdr:row>
      <xdr:rowOff>38100</xdr:rowOff>
    </xdr:from>
    <xdr:ext cx="2171700" cy="190500"/>
    <xdr:sp macro="" textlink="">
      <xdr:nvSpPr>
        <xdr:cNvPr id="541" name="TextBox 10">
          <a:hlinkClick xmlns:r="http://schemas.openxmlformats.org/officeDocument/2006/relationships" r:id="rId1"/>
          <a:extLst>
            <a:ext uri="{FF2B5EF4-FFF2-40B4-BE49-F238E27FC236}">
              <a16:creationId xmlns:a16="http://schemas.microsoft.com/office/drawing/2014/main" id="{00000000-0008-0000-0700-00001D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42</xdr:row>
      <xdr:rowOff>38100</xdr:rowOff>
    </xdr:from>
    <xdr:ext cx="2171700" cy="190500"/>
    <xdr:sp macro="" textlink="">
      <xdr:nvSpPr>
        <xdr:cNvPr id="542" name="TextBox 10">
          <a:hlinkClick xmlns:r="http://schemas.openxmlformats.org/officeDocument/2006/relationships" r:id="rId1"/>
          <a:extLst>
            <a:ext uri="{FF2B5EF4-FFF2-40B4-BE49-F238E27FC236}">
              <a16:creationId xmlns:a16="http://schemas.microsoft.com/office/drawing/2014/main" id="{00000000-0008-0000-0700-00001E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42</xdr:row>
      <xdr:rowOff>38100</xdr:rowOff>
    </xdr:from>
    <xdr:ext cx="2171700" cy="190500"/>
    <xdr:sp macro="" textlink="">
      <xdr:nvSpPr>
        <xdr:cNvPr id="543" name="TextBox 10">
          <a:hlinkClick xmlns:r="http://schemas.openxmlformats.org/officeDocument/2006/relationships" r:id="rId1"/>
          <a:extLst>
            <a:ext uri="{FF2B5EF4-FFF2-40B4-BE49-F238E27FC236}">
              <a16:creationId xmlns:a16="http://schemas.microsoft.com/office/drawing/2014/main" id="{00000000-0008-0000-0700-00001F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42</xdr:row>
      <xdr:rowOff>38100</xdr:rowOff>
    </xdr:from>
    <xdr:ext cx="2171700" cy="190500"/>
    <xdr:sp macro="" textlink="">
      <xdr:nvSpPr>
        <xdr:cNvPr id="544" name="TextBox 10">
          <a:hlinkClick xmlns:r="http://schemas.openxmlformats.org/officeDocument/2006/relationships" r:id="rId1"/>
          <a:extLst>
            <a:ext uri="{FF2B5EF4-FFF2-40B4-BE49-F238E27FC236}">
              <a16:creationId xmlns:a16="http://schemas.microsoft.com/office/drawing/2014/main" id="{00000000-0008-0000-0700-000020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42</xdr:row>
      <xdr:rowOff>38100</xdr:rowOff>
    </xdr:from>
    <xdr:ext cx="2171700" cy="190500"/>
    <xdr:sp macro="" textlink="">
      <xdr:nvSpPr>
        <xdr:cNvPr id="545" name="TextBox 10">
          <a:hlinkClick xmlns:r="http://schemas.openxmlformats.org/officeDocument/2006/relationships" r:id="rId1"/>
          <a:extLst>
            <a:ext uri="{FF2B5EF4-FFF2-40B4-BE49-F238E27FC236}">
              <a16:creationId xmlns:a16="http://schemas.microsoft.com/office/drawing/2014/main" id="{00000000-0008-0000-0700-00002102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42</xdr:row>
      <xdr:rowOff>38100</xdr:rowOff>
    </xdr:from>
    <xdr:ext cx="2171700" cy="190500"/>
    <xdr:sp macro="" textlink="">
      <xdr:nvSpPr>
        <xdr:cNvPr id="546" name="TextBox 10">
          <a:hlinkClick xmlns:r="http://schemas.openxmlformats.org/officeDocument/2006/relationships" r:id="rId1"/>
          <a:extLst>
            <a:ext uri="{FF2B5EF4-FFF2-40B4-BE49-F238E27FC236}">
              <a16:creationId xmlns:a16="http://schemas.microsoft.com/office/drawing/2014/main" id="{00000000-0008-0000-0700-00002202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42</xdr:row>
      <xdr:rowOff>38100</xdr:rowOff>
    </xdr:from>
    <xdr:ext cx="2171700" cy="190500"/>
    <xdr:sp macro="" textlink="">
      <xdr:nvSpPr>
        <xdr:cNvPr id="547" name="TextBox 10">
          <a:hlinkClick xmlns:r="http://schemas.openxmlformats.org/officeDocument/2006/relationships" r:id="rId1"/>
          <a:extLst>
            <a:ext uri="{FF2B5EF4-FFF2-40B4-BE49-F238E27FC236}">
              <a16:creationId xmlns:a16="http://schemas.microsoft.com/office/drawing/2014/main" id="{00000000-0008-0000-0700-00002302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43</xdr:row>
      <xdr:rowOff>38100</xdr:rowOff>
    </xdr:from>
    <xdr:ext cx="2171700" cy="190500"/>
    <xdr:sp macro="" textlink="">
      <xdr:nvSpPr>
        <xdr:cNvPr id="548" name="TextBox 10">
          <a:hlinkClick xmlns:r="http://schemas.openxmlformats.org/officeDocument/2006/relationships" r:id="rId1"/>
          <a:extLst>
            <a:ext uri="{FF2B5EF4-FFF2-40B4-BE49-F238E27FC236}">
              <a16:creationId xmlns:a16="http://schemas.microsoft.com/office/drawing/2014/main" id="{00000000-0008-0000-0700-000024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43</xdr:row>
      <xdr:rowOff>38100</xdr:rowOff>
    </xdr:from>
    <xdr:ext cx="2171700" cy="190500"/>
    <xdr:sp macro="" textlink="">
      <xdr:nvSpPr>
        <xdr:cNvPr id="549" name="TextBox 10">
          <a:hlinkClick xmlns:r="http://schemas.openxmlformats.org/officeDocument/2006/relationships" r:id="rId1"/>
          <a:extLst>
            <a:ext uri="{FF2B5EF4-FFF2-40B4-BE49-F238E27FC236}">
              <a16:creationId xmlns:a16="http://schemas.microsoft.com/office/drawing/2014/main" id="{00000000-0008-0000-0700-000025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43</xdr:row>
      <xdr:rowOff>38100</xdr:rowOff>
    </xdr:from>
    <xdr:ext cx="2171700" cy="190500"/>
    <xdr:sp macro="" textlink="">
      <xdr:nvSpPr>
        <xdr:cNvPr id="550" name="TextBox 10">
          <a:hlinkClick xmlns:r="http://schemas.openxmlformats.org/officeDocument/2006/relationships" r:id="rId1"/>
          <a:extLst>
            <a:ext uri="{FF2B5EF4-FFF2-40B4-BE49-F238E27FC236}">
              <a16:creationId xmlns:a16="http://schemas.microsoft.com/office/drawing/2014/main" id="{00000000-0008-0000-0700-000026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43</xdr:row>
      <xdr:rowOff>38100</xdr:rowOff>
    </xdr:from>
    <xdr:ext cx="2171700" cy="190500"/>
    <xdr:sp macro="" textlink="">
      <xdr:nvSpPr>
        <xdr:cNvPr id="551" name="TextBox 10">
          <a:hlinkClick xmlns:r="http://schemas.openxmlformats.org/officeDocument/2006/relationships" r:id="rId1"/>
          <a:extLst>
            <a:ext uri="{FF2B5EF4-FFF2-40B4-BE49-F238E27FC236}">
              <a16:creationId xmlns:a16="http://schemas.microsoft.com/office/drawing/2014/main" id="{00000000-0008-0000-0700-000027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43</xdr:row>
      <xdr:rowOff>38100</xdr:rowOff>
    </xdr:from>
    <xdr:ext cx="2171700" cy="190500"/>
    <xdr:sp macro="" textlink="">
      <xdr:nvSpPr>
        <xdr:cNvPr id="552" name="TextBox 10">
          <a:hlinkClick xmlns:r="http://schemas.openxmlformats.org/officeDocument/2006/relationships" r:id="rId1"/>
          <a:extLst>
            <a:ext uri="{FF2B5EF4-FFF2-40B4-BE49-F238E27FC236}">
              <a16:creationId xmlns:a16="http://schemas.microsoft.com/office/drawing/2014/main" id="{00000000-0008-0000-0700-000028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43</xdr:row>
      <xdr:rowOff>38100</xdr:rowOff>
    </xdr:from>
    <xdr:ext cx="2171700" cy="190500"/>
    <xdr:sp macro="" textlink="">
      <xdr:nvSpPr>
        <xdr:cNvPr id="553" name="TextBox 10">
          <a:hlinkClick xmlns:r="http://schemas.openxmlformats.org/officeDocument/2006/relationships" r:id="rId1"/>
          <a:extLst>
            <a:ext uri="{FF2B5EF4-FFF2-40B4-BE49-F238E27FC236}">
              <a16:creationId xmlns:a16="http://schemas.microsoft.com/office/drawing/2014/main" id="{00000000-0008-0000-0700-00002902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43</xdr:row>
      <xdr:rowOff>38100</xdr:rowOff>
    </xdr:from>
    <xdr:ext cx="2171700" cy="190500"/>
    <xdr:sp macro="" textlink="">
      <xdr:nvSpPr>
        <xdr:cNvPr id="554" name="TextBox 10">
          <a:hlinkClick xmlns:r="http://schemas.openxmlformats.org/officeDocument/2006/relationships" r:id="rId1"/>
          <a:extLst>
            <a:ext uri="{FF2B5EF4-FFF2-40B4-BE49-F238E27FC236}">
              <a16:creationId xmlns:a16="http://schemas.microsoft.com/office/drawing/2014/main" id="{00000000-0008-0000-0700-00002A02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43</xdr:row>
      <xdr:rowOff>38100</xdr:rowOff>
    </xdr:from>
    <xdr:ext cx="2171700" cy="190500"/>
    <xdr:sp macro="" textlink="">
      <xdr:nvSpPr>
        <xdr:cNvPr id="555" name="TextBox 10">
          <a:hlinkClick xmlns:r="http://schemas.openxmlformats.org/officeDocument/2006/relationships" r:id="rId1"/>
          <a:extLst>
            <a:ext uri="{FF2B5EF4-FFF2-40B4-BE49-F238E27FC236}">
              <a16:creationId xmlns:a16="http://schemas.microsoft.com/office/drawing/2014/main" id="{00000000-0008-0000-0700-00002B02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556" name="TextBox 10">
          <a:hlinkClick xmlns:r="http://schemas.openxmlformats.org/officeDocument/2006/relationships" r:id="rId1"/>
          <a:extLst>
            <a:ext uri="{FF2B5EF4-FFF2-40B4-BE49-F238E27FC236}">
              <a16:creationId xmlns:a16="http://schemas.microsoft.com/office/drawing/2014/main" id="{00000000-0008-0000-0700-00002C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557" name="TextBox 10">
          <a:hlinkClick xmlns:r="http://schemas.openxmlformats.org/officeDocument/2006/relationships" r:id="rId1"/>
          <a:extLst>
            <a:ext uri="{FF2B5EF4-FFF2-40B4-BE49-F238E27FC236}">
              <a16:creationId xmlns:a16="http://schemas.microsoft.com/office/drawing/2014/main" id="{00000000-0008-0000-0700-00002D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558" name="TextBox 10">
          <a:hlinkClick xmlns:r="http://schemas.openxmlformats.org/officeDocument/2006/relationships" r:id="rId1"/>
          <a:extLst>
            <a:ext uri="{FF2B5EF4-FFF2-40B4-BE49-F238E27FC236}">
              <a16:creationId xmlns:a16="http://schemas.microsoft.com/office/drawing/2014/main" id="{00000000-0008-0000-0700-00002E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559" name="TextBox 10">
          <a:hlinkClick xmlns:r="http://schemas.openxmlformats.org/officeDocument/2006/relationships" r:id="rId1"/>
          <a:extLst>
            <a:ext uri="{FF2B5EF4-FFF2-40B4-BE49-F238E27FC236}">
              <a16:creationId xmlns:a16="http://schemas.microsoft.com/office/drawing/2014/main" id="{00000000-0008-0000-0700-00002F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560" name="TextBox 10">
          <a:hlinkClick xmlns:r="http://schemas.openxmlformats.org/officeDocument/2006/relationships" r:id="rId1"/>
          <a:extLst>
            <a:ext uri="{FF2B5EF4-FFF2-40B4-BE49-F238E27FC236}">
              <a16:creationId xmlns:a16="http://schemas.microsoft.com/office/drawing/2014/main" id="{00000000-0008-0000-0700-000030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561" name="TextBox 10">
          <a:hlinkClick xmlns:r="http://schemas.openxmlformats.org/officeDocument/2006/relationships" r:id="rId1"/>
          <a:extLst>
            <a:ext uri="{FF2B5EF4-FFF2-40B4-BE49-F238E27FC236}">
              <a16:creationId xmlns:a16="http://schemas.microsoft.com/office/drawing/2014/main" id="{00000000-0008-0000-0700-00003102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562" name="TextBox 10">
          <a:hlinkClick xmlns:r="http://schemas.openxmlformats.org/officeDocument/2006/relationships" r:id="rId1"/>
          <a:extLst>
            <a:ext uri="{FF2B5EF4-FFF2-40B4-BE49-F238E27FC236}">
              <a16:creationId xmlns:a16="http://schemas.microsoft.com/office/drawing/2014/main" id="{00000000-0008-0000-0700-00003202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44</xdr:row>
      <xdr:rowOff>38100</xdr:rowOff>
    </xdr:from>
    <xdr:ext cx="2171700" cy="190500"/>
    <xdr:sp macro="" textlink="">
      <xdr:nvSpPr>
        <xdr:cNvPr id="563" name="TextBox 10">
          <a:hlinkClick xmlns:r="http://schemas.openxmlformats.org/officeDocument/2006/relationships" r:id="rId1"/>
          <a:extLst>
            <a:ext uri="{FF2B5EF4-FFF2-40B4-BE49-F238E27FC236}">
              <a16:creationId xmlns:a16="http://schemas.microsoft.com/office/drawing/2014/main" id="{00000000-0008-0000-0700-00003302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564" name="TextBox 10">
          <a:hlinkClick xmlns:r="http://schemas.openxmlformats.org/officeDocument/2006/relationships" r:id="rId1"/>
          <a:extLst>
            <a:ext uri="{FF2B5EF4-FFF2-40B4-BE49-F238E27FC236}">
              <a16:creationId xmlns:a16="http://schemas.microsoft.com/office/drawing/2014/main" id="{00000000-0008-0000-0700-000034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565" name="TextBox 10">
          <a:hlinkClick xmlns:r="http://schemas.openxmlformats.org/officeDocument/2006/relationships" r:id="rId1"/>
          <a:extLst>
            <a:ext uri="{FF2B5EF4-FFF2-40B4-BE49-F238E27FC236}">
              <a16:creationId xmlns:a16="http://schemas.microsoft.com/office/drawing/2014/main" id="{00000000-0008-0000-0700-000035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566" name="TextBox 10">
          <a:hlinkClick xmlns:r="http://schemas.openxmlformats.org/officeDocument/2006/relationships" r:id="rId1"/>
          <a:extLst>
            <a:ext uri="{FF2B5EF4-FFF2-40B4-BE49-F238E27FC236}">
              <a16:creationId xmlns:a16="http://schemas.microsoft.com/office/drawing/2014/main" id="{00000000-0008-0000-0700-000036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567" name="TextBox 10">
          <a:hlinkClick xmlns:r="http://schemas.openxmlformats.org/officeDocument/2006/relationships" r:id="rId1"/>
          <a:extLst>
            <a:ext uri="{FF2B5EF4-FFF2-40B4-BE49-F238E27FC236}">
              <a16:creationId xmlns:a16="http://schemas.microsoft.com/office/drawing/2014/main" id="{00000000-0008-0000-0700-000037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568" name="TextBox 10">
          <a:hlinkClick xmlns:r="http://schemas.openxmlformats.org/officeDocument/2006/relationships" r:id="rId1"/>
          <a:extLst>
            <a:ext uri="{FF2B5EF4-FFF2-40B4-BE49-F238E27FC236}">
              <a16:creationId xmlns:a16="http://schemas.microsoft.com/office/drawing/2014/main" id="{00000000-0008-0000-0700-000038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569" name="TextBox 10">
          <a:hlinkClick xmlns:r="http://schemas.openxmlformats.org/officeDocument/2006/relationships" r:id="rId1"/>
          <a:extLst>
            <a:ext uri="{FF2B5EF4-FFF2-40B4-BE49-F238E27FC236}">
              <a16:creationId xmlns:a16="http://schemas.microsoft.com/office/drawing/2014/main" id="{00000000-0008-0000-0700-00003902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570" name="TextBox 10">
          <a:hlinkClick xmlns:r="http://schemas.openxmlformats.org/officeDocument/2006/relationships" r:id="rId1"/>
          <a:extLst>
            <a:ext uri="{FF2B5EF4-FFF2-40B4-BE49-F238E27FC236}">
              <a16:creationId xmlns:a16="http://schemas.microsoft.com/office/drawing/2014/main" id="{00000000-0008-0000-0700-00003A02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45</xdr:row>
      <xdr:rowOff>38100</xdr:rowOff>
    </xdr:from>
    <xdr:ext cx="2171700" cy="190500"/>
    <xdr:sp macro="" textlink="">
      <xdr:nvSpPr>
        <xdr:cNvPr id="571" name="TextBox 10">
          <a:hlinkClick xmlns:r="http://schemas.openxmlformats.org/officeDocument/2006/relationships" r:id="rId1"/>
          <a:extLst>
            <a:ext uri="{FF2B5EF4-FFF2-40B4-BE49-F238E27FC236}">
              <a16:creationId xmlns:a16="http://schemas.microsoft.com/office/drawing/2014/main" id="{00000000-0008-0000-0700-00003B02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572" name="TextBox 10">
          <a:hlinkClick xmlns:r="http://schemas.openxmlformats.org/officeDocument/2006/relationships" r:id="rId1"/>
          <a:extLst>
            <a:ext uri="{FF2B5EF4-FFF2-40B4-BE49-F238E27FC236}">
              <a16:creationId xmlns:a16="http://schemas.microsoft.com/office/drawing/2014/main" id="{00000000-0008-0000-0700-00003C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573" name="TextBox 10">
          <a:hlinkClick xmlns:r="http://schemas.openxmlformats.org/officeDocument/2006/relationships" r:id="rId1"/>
          <a:extLst>
            <a:ext uri="{FF2B5EF4-FFF2-40B4-BE49-F238E27FC236}">
              <a16:creationId xmlns:a16="http://schemas.microsoft.com/office/drawing/2014/main" id="{00000000-0008-0000-0700-00003D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574" name="TextBox 10">
          <a:hlinkClick xmlns:r="http://schemas.openxmlformats.org/officeDocument/2006/relationships" r:id="rId1"/>
          <a:extLst>
            <a:ext uri="{FF2B5EF4-FFF2-40B4-BE49-F238E27FC236}">
              <a16:creationId xmlns:a16="http://schemas.microsoft.com/office/drawing/2014/main" id="{00000000-0008-0000-0700-00003E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575" name="TextBox 10">
          <a:hlinkClick xmlns:r="http://schemas.openxmlformats.org/officeDocument/2006/relationships" r:id="rId1"/>
          <a:extLst>
            <a:ext uri="{FF2B5EF4-FFF2-40B4-BE49-F238E27FC236}">
              <a16:creationId xmlns:a16="http://schemas.microsoft.com/office/drawing/2014/main" id="{00000000-0008-0000-0700-00003F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576" name="TextBox 10">
          <a:hlinkClick xmlns:r="http://schemas.openxmlformats.org/officeDocument/2006/relationships" r:id="rId1"/>
          <a:extLst>
            <a:ext uri="{FF2B5EF4-FFF2-40B4-BE49-F238E27FC236}">
              <a16:creationId xmlns:a16="http://schemas.microsoft.com/office/drawing/2014/main" id="{00000000-0008-0000-0700-000040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577" name="TextBox 10">
          <a:hlinkClick xmlns:r="http://schemas.openxmlformats.org/officeDocument/2006/relationships" r:id="rId1"/>
          <a:extLst>
            <a:ext uri="{FF2B5EF4-FFF2-40B4-BE49-F238E27FC236}">
              <a16:creationId xmlns:a16="http://schemas.microsoft.com/office/drawing/2014/main" id="{00000000-0008-0000-0700-00004102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578" name="TextBox 10">
          <a:hlinkClick xmlns:r="http://schemas.openxmlformats.org/officeDocument/2006/relationships" r:id="rId1"/>
          <a:extLst>
            <a:ext uri="{FF2B5EF4-FFF2-40B4-BE49-F238E27FC236}">
              <a16:creationId xmlns:a16="http://schemas.microsoft.com/office/drawing/2014/main" id="{00000000-0008-0000-0700-00004202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46</xdr:row>
      <xdr:rowOff>38100</xdr:rowOff>
    </xdr:from>
    <xdr:ext cx="2171700" cy="190500"/>
    <xdr:sp macro="" textlink="">
      <xdr:nvSpPr>
        <xdr:cNvPr id="579" name="TextBox 10">
          <a:hlinkClick xmlns:r="http://schemas.openxmlformats.org/officeDocument/2006/relationships" r:id="rId1"/>
          <a:extLst>
            <a:ext uri="{FF2B5EF4-FFF2-40B4-BE49-F238E27FC236}">
              <a16:creationId xmlns:a16="http://schemas.microsoft.com/office/drawing/2014/main" id="{00000000-0008-0000-0700-00004302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580" name="TextBox 10">
          <a:hlinkClick xmlns:r="http://schemas.openxmlformats.org/officeDocument/2006/relationships" r:id="rId1"/>
          <a:extLst>
            <a:ext uri="{FF2B5EF4-FFF2-40B4-BE49-F238E27FC236}">
              <a16:creationId xmlns:a16="http://schemas.microsoft.com/office/drawing/2014/main" id="{00000000-0008-0000-0700-000044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581" name="TextBox 10">
          <a:hlinkClick xmlns:r="http://schemas.openxmlformats.org/officeDocument/2006/relationships" r:id="rId1"/>
          <a:extLst>
            <a:ext uri="{FF2B5EF4-FFF2-40B4-BE49-F238E27FC236}">
              <a16:creationId xmlns:a16="http://schemas.microsoft.com/office/drawing/2014/main" id="{00000000-0008-0000-0700-000045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582" name="TextBox 10">
          <a:hlinkClick xmlns:r="http://schemas.openxmlformats.org/officeDocument/2006/relationships" r:id="rId1"/>
          <a:extLst>
            <a:ext uri="{FF2B5EF4-FFF2-40B4-BE49-F238E27FC236}">
              <a16:creationId xmlns:a16="http://schemas.microsoft.com/office/drawing/2014/main" id="{00000000-0008-0000-0700-000046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583" name="TextBox 10">
          <a:hlinkClick xmlns:r="http://schemas.openxmlformats.org/officeDocument/2006/relationships" r:id="rId1"/>
          <a:extLst>
            <a:ext uri="{FF2B5EF4-FFF2-40B4-BE49-F238E27FC236}">
              <a16:creationId xmlns:a16="http://schemas.microsoft.com/office/drawing/2014/main" id="{00000000-0008-0000-0700-000047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584" name="TextBox 10">
          <a:hlinkClick xmlns:r="http://schemas.openxmlformats.org/officeDocument/2006/relationships" r:id="rId1"/>
          <a:extLst>
            <a:ext uri="{FF2B5EF4-FFF2-40B4-BE49-F238E27FC236}">
              <a16:creationId xmlns:a16="http://schemas.microsoft.com/office/drawing/2014/main" id="{00000000-0008-0000-0700-000048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585" name="TextBox 10">
          <a:hlinkClick xmlns:r="http://schemas.openxmlformats.org/officeDocument/2006/relationships" r:id="rId1"/>
          <a:extLst>
            <a:ext uri="{FF2B5EF4-FFF2-40B4-BE49-F238E27FC236}">
              <a16:creationId xmlns:a16="http://schemas.microsoft.com/office/drawing/2014/main" id="{00000000-0008-0000-0700-00004902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586" name="TextBox 10">
          <a:hlinkClick xmlns:r="http://schemas.openxmlformats.org/officeDocument/2006/relationships" r:id="rId1"/>
          <a:extLst>
            <a:ext uri="{FF2B5EF4-FFF2-40B4-BE49-F238E27FC236}">
              <a16:creationId xmlns:a16="http://schemas.microsoft.com/office/drawing/2014/main" id="{00000000-0008-0000-0700-00004A02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47</xdr:row>
      <xdr:rowOff>38100</xdr:rowOff>
    </xdr:from>
    <xdr:ext cx="2171700" cy="190500"/>
    <xdr:sp macro="" textlink="">
      <xdr:nvSpPr>
        <xdr:cNvPr id="587" name="TextBox 10">
          <a:hlinkClick xmlns:r="http://schemas.openxmlformats.org/officeDocument/2006/relationships" r:id="rId1"/>
          <a:extLst>
            <a:ext uri="{FF2B5EF4-FFF2-40B4-BE49-F238E27FC236}">
              <a16:creationId xmlns:a16="http://schemas.microsoft.com/office/drawing/2014/main" id="{00000000-0008-0000-0700-00004B02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588" name="TextBox 10">
          <a:hlinkClick xmlns:r="http://schemas.openxmlformats.org/officeDocument/2006/relationships" r:id="rId1"/>
          <a:extLst>
            <a:ext uri="{FF2B5EF4-FFF2-40B4-BE49-F238E27FC236}">
              <a16:creationId xmlns:a16="http://schemas.microsoft.com/office/drawing/2014/main" id="{00000000-0008-0000-0700-00004C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589" name="TextBox 10">
          <a:hlinkClick xmlns:r="http://schemas.openxmlformats.org/officeDocument/2006/relationships" r:id="rId1"/>
          <a:extLst>
            <a:ext uri="{FF2B5EF4-FFF2-40B4-BE49-F238E27FC236}">
              <a16:creationId xmlns:a16="http://schemas.microsoft.com/office/drawing/2014/main" id="{00000000-0008-0000-0700-00004D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590" name="TextBox 10">
          <a:hlinkClick xmlns:r="http://schemas.openxmlformats.org/officeDocument/2006/relationships" r:id="rId1"/>
          <a:extLst>
            <a:ext uri="{FF2B5EF4-FFF2-40B4-BE49-F238E27FC236}">
              <a16:creationId xmlns:a16="http://schemas.microsoft.com/office/drawing/2014/main" id="{00000000-0008-0000-0700-00004E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591" name="TextBox 10">
          <a:hlinkClick xmlns:r="http://schemas.openxmlformats.org/officeDocument/2006/relationships" r:id="rId1"/>
          <a:extLst>
            <a:ext uri="{FF2B5EF4-FFF2-40B4-BE49-F238E27FC236}">
              <a16:creationId xmlns:a16="http://schemas.microsoft.com/office/drawing/2014/main" id="{00000000-0008-0000-0700-00004F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592" name="TextBox 10">
          <a:hlinkClick xmlns:r="http://schemas.openxmlformats.org/officeDocument/2006/relationships" r:id="rId1"/>
          <a:extLst>
            <a:ext uri="{FF2B5EF4-FFF2-40B4-BE49-F238E27FC236}">
              <a16:creationId xmlns:a16="http://schemas.microsoft.com/office/drawing/2014/main" id="{00000000-0008-0000-0700-000050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593" name="TextBox 10">
          <a:hlinkClick xmlns:r="http://schemas.openxmlformats.org/officeDocument/2006/relationships" r:id="rId1"/>
          <a:extLst>
            <a:ext uri="{FF2B5EF4-FFF2-40B4-BE49-F238E27FC236}">
              <a16:creationId xmlns:a16="http://schemas.microsoft.com/office/drawing/2014/main" id="{00000000-0008-0000-0700-00005102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594" name="TextBox 10">
          <a:hlinkClick xmlns:r="http://schemas.openxmlformats.org/officeDocument/2006/relationships" r:id="rId1"/>
          <a:extLst>
            <a:ext uri="{FF2B5EF4-FFF2-40B4-BE49-F238E27FC236}">
              <a16:creationId xmlns:a16="http://schemas.microsoft.com/office/drawing/2014/main" id="{00000000-0008-0000-0700-00005202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48</xdr:row>
      <xdr:rowOff>38100</xdr:rowOff>
    </xdr:from>
    <xdr:ext cx="2171700" cy="190500"/>
    <xdr:sp macro="" textlink="">
      <xdr:nvSpPr>
        <xdr:cNvPr id="595" name="TextBox 10">
          <a:hlinkClick xmlns:r="http://schemas.openxmlformats.org/officeDocument/2006/relationships" r:id="rId1"/>
          <a:extLst>
            <a:ext uri="{FF2B5EF4-FFF2-40B4-BE49-F238E27FC236}">
              <a16:creationId xmlns:a16="http://schemas.microsoft.com/office/drawing/2014/main" id="{00000000-0008-0000-0700-000053020000}"/>
            </a:ext>
          </a:extLst>
        </xdr:cNvPr>
        <xdr:cNvSpPr txBox="1"/>
      </xdr:nvSpPr>
      <xdr:spPr>
        <a:xfrm>
          <a:off x="6038850" y="6324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596" name="TextBox 10">
          <a:hlinkClick xmlns:r="http://schemas.openxmlformats.org/officeDocument/2006/relationships" r:id="rId1"/>
          <a:extLst>
            <a:ext uri="{FF2B5EF4-FFF2-40B4-BE49-F238E27FC236}">
              <a16:creationId xmlns:a16="http://schemas.microsoft.com/office/drawing/2014/main" id="{00000000-0008-0000-0700-000054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597" name="TextBox 10">
          <a:hlinkClick xmlns:r="http://schemas.openxmlformats.org/officeDocument/2006/relationships" r:id="rId1"/>
          <a:extLst>
            <a:ext uri="{FF2B5EF4-FFF2-40B4-BE49-F238E27FC236}">
              <a16:creationId xmlns:a16="http://schemas.microsoft.com/office/drawing/2014/main" id="{00000000-0008-0000-0700-000055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598" name="TextBox 10">
          <a:hlinkClick xmlns:r="http://schemas.openxmlformats.org/officeDocument/2006/relationships" r:id="rId1"/>
          <a:extLst>
            <a:ext uri="{FF2B5EF4-FFF2-40B4-BE49-F238E27FC236}">
              <a16:creationId xmlns:a16="http://schemas.microsoft.com/office/drawing/2014/main" id="{00000000-0008-0000-0700-000056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599" name="TextBox 10">
          <a:hlinkClick xmlns:r="http://schemas.openxmlformats.org/officeDocument/2006/relationships" r:id="rId1"/>
          <a:extLst>
            <a:ext uri="{FF2B5EF4-FFF2-40B4-BE49-F238E27FC236}">
              <a16:creationId xmlns:a16="http://schemas.microsoft.com/office/drawing/2014/main" id="{00000000-0008-0000-0700-000057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49</xdr:row>
      <xdr:rowOff>38100</xdr:rowOff>
    </xdr:from>
    <xdr:ext cx="2171700" cy="190500"/>
    <xdr:sp macro="" textlink="">
      <xdr:nvSpPr>
        <xdr:cNvPr id="600" name="TextBox 10">
          <a:hlinkClick xmlns:r="http://schemas.openxmlformats.org/officeDocument/2006/relationships" r:id="rId1"/>
          <a:extLst>
            <a:ext uri="{FF2B5EF4-FFF2-40B4-BE49-F238E27FC236}">
              <a16:creationId xmlns:a16="http://schemas.microsoft.com/office/drawing/2014/main" id="{00000000-0008-0000-0700-000058020000}"/>
            </a:ext>
          </a:extLst>
        </xdr:cNvPr>
        <xdr:cNvSpPr txBox="1"/>
      </xdr:nvSpPr>
      <xdr:spPr>
        <a:xfrm>
          <a:off x="6038850" y="6515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601" name="TextBox 10">
          <a:hlinkClick xmlns:r="http://schemas.openxmlformats.org/officeDocument/2006/relationships" r:id="rId1"/>
          <a:extLst>
            <a:ext uri="{FF2B5EF4-FFF2-40B4-BE49-F238E27FC236}">
              <a16:creationId xmlns:a16="http://schemas.microsoft.com/office/drawing/2014/main" id="{00000000-0008-0000-0700-000059020000}"/>
            </a:ext>
          </a:extLst>
        </xdr:cNvPr>
        <xdr:cNvSpPr txBox="1"/>
      </xdr:nvSpPr>
      <xdr:spPr>
        <a:xfrm>
          <a:off x="6038850" y="918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602" name="TextBox 10">
          <a:hlinkClick xmlns:r="http://schemas.openxmlformats.org/officeDocument/2006/relationships" r:id="rId1"/>
          <a:extLst>
            <a:ext uri="{FF2B5EF4-FFF2-40B4-BE49-F238E27FC236}">
              <a16:creationId xmlns:a16="http://schemas.microsoft.com/office/drawing/2014/main" id="{00000000-0008-0000-0700-00005A020000}"/>
            </a:ext>
          </a:extLst>
        </xdr:cNvPr>
        <xdr:cNvSpPr txBox="1"/>
      </xdr:nvSpPr>
      <xdr:spPr>
        <a:xfrm>
          <a:off x="6038850" y="918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603" name="TextBox 10">
          <a:hlinkClick xmlns:r="http://schemas.openxmlformats.org/officeDocument/2006/relationships" r:id="rId1"/>
          <a:extLst>
            <a:ext uri="{FF2B5EF4-FFF2-40B4-BE49-F238E27FC236}">
              <a16:creationId xmlns:a16="http://schemas.microsoft.com/office/drawing/2014/main" id="{00000000-0008-0000-0700-00005B020000}"/>
            </a:ext>
          </a:extLst>
        </xdr:cNvPr>
        <xdr:cNvSpPr txBox="1"/>
      </xdr:nvSpPr>
      <xdr:spPr>
        <a:xfrm>
          <a:off x="6038850" y="918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604" name="TextBox 10">
          <a:hlinkClick xmlns:r="http://schemas.openxmlformats.org/officeDocument/2006/relationships" r:id="rId1"/>
          <a:extLst>
            <a:ext uri="{FF2B5EF4-FFF2-40B4-BE49-F238E27FC236}">
              <a16:creationId xmlns:a16="http://schemas.microsoft.com/office/drawing/2014/main" id="{00000000-0008-0000-0700-00005C020000}"/>
            </a:ext>
          </a:extLst>
        </xdr:cNvPr>
        <xdr:cNvSpPr txBox="1"/>
      </xdr:nvSpPr>
      <xdr:spPr>
        <a:xfrm>
          <a:off x="6038850" y="918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605" name="TextBox 10">
          <a:hlinkClick xmlns:r="http://schemas.openxmlformats.org/officeDocument/2006/relationships" r:id="rId1"/>
          <a:extLst>
            <a:ext uri="{FF2B5EF4-FFF2-40B4-BE49-F238E27FC236}">
              <a16:creationId xmlns:a16="http://schemas.microsoft.com/office/drawing/2014/main" id="{00000000-0008-0000-0700-00005D020000}"/>
            </a:ext>
          </a:extLst>
        </xdr:cNvPr>
        <xdr:cNvSpPr txBox="1"/>
      </xdr:nvSpPr>
      <xdr:spPr>
        <a:xfrm>
          <a:off x="6038850" y="918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606" name="TextBox 10">
          <a:hlinkClick xmlns:r="http://schemas.openxmlformats.org/officeDocument/2006/relationships" r:id="rId1"/>
          <a:extLst>
            <a:ext uri="{FF2B5EF4-FFF2-40B4-BE49-F238E27FC236}">
              <a16:creationId xmlns:a16="http://schemas.microsoft.com/office/drawing/2014/main" id="{00000000-0008-0000-0700-00005E020000}"/>
            </a:ext>
          </a:extLst>
        </xdr:cNvPr>
        <xdr:cNvSpPr txBox="1"/>
      </xdr:nvSpPr>
      <xdr:spPr>
        <a:xfrm>
          <a:off x="6038850" y="918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607" name="TextBox 10">
          <a:hlinkClick xmlns:r="http://schemas.openxmlformats.org/officeDocument/2006/relationships" r:id="rId1"/>
          <a:extLst>
            <a:ext uri="{FF2B5EF4-FFF2-40B4-BE49-F238E27FC236}">
              <a16:creationId xmlns:a16="http://schemas.microsoft.com/office/drawing/2014/main" id="{00000000-0008-0000-0700-00005F020000}"/>
            </a:ext>
          </a:extLst>
        </xdr:cNvPr>
        <xdr:cNvSpPr txBox="1"/>
      </xdr:nvSpPr>
      <xdr:spPr>
        <a:xfrm>
          <a:off x="6038850" y="918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50</xdr:row>
      <xdr:rowOff>38100</xdr:rowOff>
    </xdr:from>
    <xdr:ext cx="2171700" cy="190500"/>
    <xdr:sp macro="" textlink="">
      <xdr:nvSpPr>
        <xdr:cNvPr id="608" name="TextBox 10">
          <a:hlinkClick xmlns:r="http://schemas.openxmlformats.org/officeDocument/2006/relationships" r:id="rId1"/>
          <a:extLst>
            <a:ext uri="{FF2B5EF4-FFF2-40B4-BE49-F238E27FC236}">
              <a16:creationId xmlns:a16="http://schemas.microsoft.com/office/drawing/2014/main" id="{00000000-0008-0000-0700-000060020000}"/>
            </a:ext>
          </a:extLst>
        </xdr:cNvPr>
        <xdr:cNvSpPr txBox="1"/>
      </xdr:nvSpPr>
      <xdr:spPr>
        <a:xfrm>
          <a:off x="6038850" y="918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609" name="TextBox 10">
          <a:hlinkClick xmlns:r="http://schemas.openxmlformats.org/officeDocument/2006/relationships" r:id="rId1"/>
          <a:extLst>
            <a:ext uri="{FF2B5EF4-FFF2-40B4-BE49-F238E27FC236}">
              <a16:creationId xmlns:a16="http://schemas.microsoft.com/office/drawing/2014/main" id="{00000000-0008-0000-0700-000061020000}"/>
            </a:ext>
          </a:extLst>
        </xdr:cNvPr>
        <xdr:cNvSpPr txBox="1"/>
      </xdr:nvSpPr>
      <xdr:spPr>
        <a:xfrm>
          <a:off x="6038850" y="937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610" name="TextBox 10">
          <a:hlinkClick xmlns:r="http://schemas.openxmlformats.org/officeDocument/2006/relationships" r:id="rId1"/>
          <a:extLst>
            <a:ext uri="{FF2B5EF4-FFF2-40B4-BE49-F238E27FC236}">
              <a16:creationId xmlns:a16="http://schemas.microsoft.com/office/drawing/2014/main" id="{00000000-0008-0000-0700-000062020000}"/>
            </a:ext>
          </a:extLst>
        </xdr:cNvPr>
        <xdr:cNvSpPr txBox="1"/>
      </xdr:nvSpPr>
      <xdr:spPr>
        <a:xfrm>
          <a:off x="6038850" y="937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611" name="TextBox 10">
          <a:hlinkClick xmlns:r="http://schemas.openxmlformats.org/officeDocument/2006/relationships" r:id="rId1"/>
          <a:extLst>
            <a:ext uri="{FF2B5EF4-FFF2-40B4-BE49-F238E27FC236}">
              <a16:creationId xmlns:a16="http://schemas.microsoft.com/office/drawing/2014/main" id="{00000000-0008-0000-0700-000063020000}"/>
            </a:ext>
          </a:extLst>
        </xdr:cNvPr>
        <xdr:cNvSpPr txBox="1"/>
      </xdr:nvSpPr>
      <xdr:spPr>
        <a:xfrm>
          <a:off x="6038850" y="937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612" name="TextBox 10">
          <a:hlinkClick xmlns:r="http://schemas.openxmlformats.org/officeDocument/2006/relationships" r:id="rId1"/>
          <a:extLst>
            <a:ext uri="{FF2B5EF4-FFF2-40B4-BE49-F238E27FC236}">
              <a16:creationId xmlns:a16="http://schemas.microsoft.com/office/drawing/2014/main" id="{00000000-0008-0000-0700-000064020000}"/>
            </a:ext>
          </a:extLst>
        </xdr:cNvPr>
        <xdr:cNvSpPr txBox="1"/>
      </xdr:nvSpPr>
      <xdr:spPr>
        <a:xfrm>
          <a:off x="6038850" y="937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613" name="TextBox 10">
          <a:hlinkClick xmlns:r="http://schemas.openxmlformats.org/officeDocument/2006/relationships" r:id="rId1"/>
          <a:extLst>
            <a:ext uri="{FF2B5EF4-FFF2-40B4-BE49-F238E27FC236}">
              <a16:creationId xmlns:a16="http://schemas.microsoft.com/office/drawing/2014/main" id="{00000000-0008-0000-0700-000065020000}"/>
            </a:ext>
          </a:extLst>
        </xdr:cNvPr>
        <xdr:cNvSpPr txBox="1"/>
      </xdr:nvSpPr>
      <xdr:spPr>
        <a:xfrm>
          <a:off x="6038850" y="937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614" name="TextBox 10">
          <a:hlinkClick xmlns:r="http://schemas.openxmlformats.org/officeDocument/2006/relationships" r:id="rId1"/>
          <a:extLst>
            <a:ext uri="{FF2B5EF4-FFF2-40B4-BE49-F238E27FC236}">
              <a16:creationId xmlns:a16="http://schemas.microsoft.com/office/drawing/2014/main" id="{00000000-0008-0000-0700-000066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615" name="TextBox 10">
          <a:hlinkClick xmlns:r="http://schemas.openxmlformats.org/officeDocument/2006/relationships" r:id="rId1"/>
          <a:extLst>
            <a:ext uri="{FF2B5EF4-FFF2-40B4-BE49-F238E27FC236}">
              <a16:creationId xmlns:a16="http://schemas.microsoft.com/office/drawing/2014/main" id="{00000000-0008-0000-0700-000067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616" name="TextBox 10">
          <a:hlinkClick xmlns:r="http://schemas.openxmlformats.org/officeDocument/2006/relationships" r:id="rId1"/>
          <a:extLst>
            <a:ext uri="{FF2B5EF4-FFF2-40B4-BE49-F238E27FC236}">
              <a16:creationId xmlns:a16="http://schemas.microsoft.com/office/drawing/2014/main" id="{00000000-0008-0000-0700-000068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617" name="TextBox 10">
          <a:hlinkClick xmlns:r="http://schemas.openxmlformats.org/officeDocument/2006/relationships" r:id="rId1"/>
          <a:extLst>
            <a:ext uri="{FF2B5EF4-FFF2-40B4-BE49-F238E27FC236}">
              <a16:creationId xmlns:a16="http://schemas.microsoft.com/office/drawing/2014/main" id="{00000000-0008-0000-0700-000069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618" name="TextBox 10">
          <a:hlinkClick xmlns:r="http://schemas.openxmlformats.org/officeDocument/2006/relationships" r:id="rId1"/>
          <a:extLst>
            <a:ext uri="{FF2B5EF4-FFF2-40B4-BE49-F238E27FC236}">
              <a16:creationId xmlns:a16="http://schemas.microsoft.com/office/drawing/2014/main" id="{00000000-0008-0000-0700-00006A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619" name="TextBox 10">
          <a:hlinkClick xmlns:r="http://schemas.openxmlformats.org/officeDocument/2006/relationships" r:id="rId1"/>
          <a:extLst>
            <a:ext uri="{FF2B5EF4-FFF2-40B4-BE49-F238E27FC236}">
              <a16:creationId xmlns:a16="http://schemas.microsoft.com/office/drawing/2014/main" id="{00000000-0008-0000-0700-00006B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620" name="TextBox 10">
          <a:hlinkClick xmlns:r="http://schemas.openxmlformats.org/officeDocument/2006/relationships" r:id="rId1"/>
          <a:extLst>
            <a:ext uri="{FF2B5EF4-FFF2-40B4-BE49-F238E27FC236}">
              <a16:creationId xmlns:a16="http://schemas.microsoft.com/office/drawing/2014/main" id="{00000000-0008-0000-0700-00006C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51</xdr:row>
      <xdr:rowOff>38100</xdr:rowOff>
    </xdr:from>
    <xdr:ext cx="2171700" cy="190500"/>
    <xdr:sp macro="" textlink="">
      <xdr:nvSpPr>
        <xdr:cNvPr id="621" name="TextBox 10">
          <a:hlinkClick xmlns:r="http://schemas.openxmlformats.org/officeDocument/2006/relationships" r:id="rId1"/>
          <a:extLst>
            <a:ext uri="{FF2B5EF4-FFF2-40B4-BE49-F238E27FC236}">
              <a16:creationId xmlns:a16="http://schemas.microsoft.com/office/drawing/2014/main" id="{00000000-0008-0000-0700-00006D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622" name="TextBox 10">
          <a:hlinkClick xmlns:r="http://schemas.openxmlformats.org/officeDocument/2006/relationships" r:id="rId1"/>
          <a:extLst>
            <a:ext uri="{FF2B5EF4-FFF2-40B4-BE49-F238E27FC236}">
              <a16:creationId xmlns:a16="http://schemas.microsoft.com/office/drawing/2014/main" id="{00000000-0008-0000-0700-00006E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623" name="TextBox 10">
          <a:hlinkClick xmlns:r="http://schemas.openxmlformats.org/officeDocument/2006/relationships" r:id="rId1"/>
          <a:extLst>
            <a:ext uri="{FF2B5EF4-FFF2-40B4-BE49-F238E27FC236}">
              <a16:creationId xmlns:a16="http://schemas.microsoft.com/office/drawing/2014/main" id="{00000000-0008-0000-0700-00006F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624" name="TextBox 10">
          <a:hlinkClick xmlns:r="http://schemas.openxmlformats.org/officeDocument/2006/relationships" r:id="rId1"/>
          <a:extLst>
            <a:ext uri="{FF2B5EF4-FFF2-40B4-BE49-F238E27FC236}">
              <a16:creationId xmlns:a16="http://schemas.microsoft.com/office/drawing/2014/main" id="{00000000-0008-0000-0700-000070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625" name="TextBox 10">
          <a:hlinkClick xmlns:r="http://schemas.openxmlformats.org/officeDocument/2006/relationships" r:id="rId1"/>
          <a:extLst>
            <a:ext uri="{FF2B5EF4-FFF2-40B4-BE49-F238E27FC236}">
              <a16:creationId xmlns:a16="http://schemas.microsoft.com/office/drawing/2014/main" id="{00000000-0008-0000-0700-000071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626" name="TextBox 10">
          <a:hlinkClick xmlns:r="http://schemas.openxmlformats.org/officeDocument/2006/relationships" r:id="rId1"/>
          <a:extLst>
            <a:ext uri="{FF2B5EF4-FFF2-40B4-BE49-F238E27FC236}">
              <a16:creationId xmlns:a16="http://schemas.microsoft.com/office/drawing/2014/main" id="{00000000-0008-0000-0700-000072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627" name="TextBox 10">
          <a:hlinkClick xmlns:r="http://schemas.openxmlformats.org/officeDocument/2006/relationships" r:id="rId1"/>
          <a:extLst>
            <a:ext uri="{FF2B5EF4-FFF2-40B4-BE49-F238E27FC236}">
              <a16:creationId xmlns:a16="http://schemas.microsoft.com/office/drawing/2014/main" id="{00000000-0008-0000-0700-000073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628" name="TextBox 10">
          <a:hlinkClick xmlns:r="http://schemas.openxmlformats.org/officeDocument/2006/relationships" r:id="rId1"/>
          <a:extLst>
            <a:ext uri="{FF2B5EF4-FFF2-40B4-BE49-F238E27FC236}">
              <a16:creationId xmlns:a16="http://schemas.microsoft.com/office/drawing/2014/main" id="{00000000-0008-0000-0700-000074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629" name="TextBox 10">
          <a:hlinkClick xmlns:r="http://schemas.openxmlformats.org/officeDocument/2006/relationships" r:id="rId1"/>
          <a:extLst>
            <a:ext uri="{FF2B5EF4-FFF2-40B4-BE49-F238E27FC236}">
              <a16:creationId xmlns:a16="http://schemas.microsoft.com/office/drawing/2014/main" id="{00000000-0008-0000-0700-000075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630" name="TextBox 10">
          <a:hlinkClick xmlns:r="http://schemas.openxmlformats.org/officeDocument/2006/relationships" r:id="rId1"/>
          <a:extLst>
            <a:ext uri="{FF2B5EF4-FFF2-40B4-BE49-F238E27FC236}">
              <a16:creationId xmlns:a16="http://schemas.microsoft.com/office/drawing/2014/main" id="{00000000-0008-0000-0700-000076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631" name="TextBox 10">
          <a:hlinkClick xmlns:r="http://schemas.openxmlformats.org/officeDocument/2006/relationships" r:id="rId1"/>
          <a:extLst>
            <a:ext uri="{FF2B5EF4-FFF2-40B4-BE49-F238E27FC236}">
              <a16:creationId xmlns:a16="http://schemas.microsoft.com/office/drawing/2014/main" id="{00000000-0008-0000-0700-000077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632" name="TextBox 10">
          <a:hlinkClick xmlns:r="http://schemas.openxmlformats.org/officeDocument/2006/relationships" r:id="rId1"/>
          <a:extLst>
            <a:ext uri="{FF2B5EF4-FFF2-40B4-BE49-F238E27FC236}">
              <a16:creationId xmlns:a16="http://schemas.microsoft.com/office/drawing/2014/main" id="{00000000-0008-0000-0700-000078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633" name="TextBox 10">
          <a:hlinkClick xmlns:r="http://schemas.openxmlformats.org/officeDocument/2006/relationships" r:id="rId1"/>
          <a:extLst>
            <a:ext uri="{FF2B5EF4-FFF2-40B4-BE49-F238E27FC236}">
              <a16:creationId xmlns:a16="http://schemas.microsoft.com/office/drawing/2014/main" id="{00000000-0008-0000-0700-000079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52</xdr:row>
      <xdr:rowOff>38100</xdr:rowOff>
    </xdr:from>
    <xdr:ext cx="2171700" cy="190500"/>
    <xdr:sp macro="" textlink="">
      <xdr:nvSpPr>
        <xdr:cNvPr id="634" name="TextBox 10">
          <a:hlinkClick xmlns:r="http://schemas.openxmlformats.org/officeDocument/2006/relationships" r:id="rId1"/>
          <a:extLst>
            <a:ext uri="{FF2B5EF4-FFF2-40B4-BE49-F238E27FC236}">
              <a16:creationId xmlns:a16="http://schemas.microsoft.com/office/drawing/2014/main" id="{00000000-0008-0000-0700-00007A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635" name="TextBox 10">
          <a:hlinkClick xmlns:r="http://schemas.openxmlformats.org/officeDocument/2006/relationships" r:id="rId1"/>
          <a:extLst>
            <a:ext uri="{FF2B5EF4-FFF2-40B4-BE49-F238E27FC236}">
              <a16:creationId xmlns:a16="http://schemas.microsoft.com/office/drawing/2014/main" id="{00000000-0008-0000-0700-00007B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636" name="TextBox 10">
          <a:hlinkClick xmlns:r="http://schemas.openxmlformats.org/officeDocument/2006/relationships" r:id="rId1"/>
          <a:extLst>
            <a:ext uri="{FF2B5EF4-FFF2-40B4-BE49-F238E27FC236}">
              <a16:creationId xmlns:a16="http://schemas.microsoft.com/office/drawing/2014/main" id="{00000000-0008-0000-0700-00007C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637" name="TextBox 10">
          <a:hlinkClick xmlns:r="http://schemas.openxmlformats.org/officeDocument/2006/relationships" r:id="rId1"/>
          <a:extLst>
            <a:ext uri="{FF2B5EF4-FFF2-40B4-BE49-F238E27FC236}">
              <a16:creationId xmlns:a16="http://schemas.microsoft.com/office/drawing/2014/main" id="{00000000-0008-0000-0700-00007D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638" name="TextBox 10">
          <a:hlinkClick xmlns:r="http://schemas.openxmlformats.org/officeDocument/2006/relationships" r:id="rId1"/>
          <a:extLst>
            <a:ext uri="{FF2B5EF4-FFF2-40B4-BE49-F238E27FC236}">
              <a16:creationId xmlns:a16="http://schemas.microsoft.com/office/drawing/2014/main" id="{00000000-0008-0000-0700-00007E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639" name="TextBox 10">
          <a:hlinkClick xmlns:r="http://schemas.openxmlformats.org/officeDocument/2006/relationships" r:id="rId1"/>
          <a:extLst>
            <a:ext uri="{FF2B5EF4-FFF2-40B4-BE49-F238E27FC236}">
              <a16:creationId xmlns:a16="http://schemas.microsoft.com/office/drawing/2014/main" id="{00000000-0008-0000-0700-00007F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640" name="TextBox 10">
          <a:hlinkClick xmlns:r="http://schemas.openxmlformats.org/officeDocument/2006/relationships" r:id="rId1"/>
          <a:extLst>
            <a:ext uri="{FF2B5EF4-FFF2-40B4-BE49-F238E27FC236}">
              <a16:creationId xmlns:a16="http://schemas.microsoft.com/office/drawing/2014/main" id="{00000000-0008-0000-0700-000080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641" name="TextBox 10">
          <a:hlinkClick xmlns:r="http://schemas.openxmlformats.org/officeDocument/2006/relationships" r:id="rId1"/>
          <a:extLst>
            <a:ext uri="{FF2B5EF4-FFF2-40B4-BE49-F238E27FC236}">
              <a16:creationId xmlns:a16="http://schemas.microsoft.com/office/drawing/2014/main" id="{00000000-0008-0000-0700-000081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642" name="TextBox 10">
          <a:hlinkClick xmlns:r="http://schemas.openxmlformats.org/officeDocument/2006/relationships" r:id="rId1"/>
          <a:extLst>
            <a:ext uri="{FF2B5EF4-FFF2-40B4-BE49-F238E27FC236}">
              <a16:creationId xmlns:a16="http://schemas.microsoft.com/office/drawing/2014/main" id="{00000000-0008-0000-0700-000082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643" name="TextBox 10">
          <a:hlinkClick xmlns:r="http://schemas.openxmlformats.org/officeDocument/2006/relationships" r:id="rId1"/>
          <a:extLst>
            <a:ext uri="{FF2B5EF4-FFF2-40B4-BE49-F238E27FC236}">
              <a16:creationId xmlns:a16="http://schemas.microsoft.com/office/drawing/2014/main" id="{00000000-0008-0000-0700-000083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644" name="TextBox 10">
          <a:hlinkClick xmlns:r="http://schemas.openxmlformats.org/officeDocument/2006/relationships" r:id="rId1"/>
          <a:extLst>
            <a:ext uri="{FF2B5EF4-FFF2-40B4-BE49-F238E27FC236}">
              <a16:creationId xmlns:a16="http://schemas.microsoft.com/office/drawing/2014/main" id="{00000000-0008-0000-0700-000084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645" name="TextBox 10">
          <a:hlinkClick xmlns:r="http://schemas.openxmlformats.org/officeDocument/2006/relationships" r:id="rId1"/>
          <a:extLst>
            <a:ext uri="{FF2B5EF4-FFF2-40B4-BE49-F238E27FC236}">
              <a16:creationId xmlns:a16="http://schemas.microsoft.com/office/drawing/2014/main" id="{00000000-0008-0000-0700-000085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646" name="TextBox 10">
          <a:hlinkClick xmlns:r="http://schemas.openxmlformats.org/officeDocument/2006/relationships" r:id="rId1"/>
          <a:extLst>
            <a:ext uri="{FF2B5EF4-FFF2-40B4-BE49-F238E27FC236}">
              <a16:creationId xmlns:a16="http://schemas.microsoft.com/office/drawing/2014/main" id="{00000000-0008-0000-0700-000086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647" name="TextBox 10">
          <a:hlinkClick xmlns:r="http://schemas.openxmlformats.org/officeDocument/2006/relationships" r:id="rId1"/>
          <a:extLst>
            <a:ext uri="{FF2B5EF4-FFF2-40B4-BE49-F238E27FC236}">
              <a16:creationId xmlns:a16="http://schemas.microsoft.com/office/drawing/2014/main" id="{00000000-0008-0000-0700-000087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648" name="TextBox 10">
          <a:hlinkClick xmlns:r="http://schemas.openxmlformats.org/officeDocument/2006/relationships" r:id="rId1"/>
          <a:extLst>
            <a:ext uri="{FF2B5EF4-FFF2-40B4-BE49-F238E27FC236}">
              <a16:creationId xmlns:a16="http://schemas.microsoft.com/office/drawing/2014/main" id="{00000000-0008-0000-0700-000088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649" name="TextBox 10">
          <a:hlinkClick xmlns:r="http://schemas.openxmlformats.org/officeDocument/2006/relationships" r:id="rId1"/>
          <a:extLst>
            <a:ext uri="{FF2B5EF4-FFF2-40B4-BE49-F238E27FC236}">
              <a16:creationId xmlns:a16="http://schemas.microsoft.com/office/drawing/2014/main" id="{00000000-0008-0000-0700-000089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650" name="TextBox 10">
          <a:hlinkClick xmlns:r="http://schemas.openxmlformats.org/officeDocument/2006/relationships" r:id="rId1"/>
          <a:extLst>
            <a:ext uri="{FF2B5EF4-FFF2-40B4-BE49-F238E27FC236}">
              <a16:creationId xmlns:a16="http://schemas.microsoft.com/office/drawing/2014/main" id="{00000000-0008-0000-0700-00008A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651" name="TextBox 10">
          <a:hlinkClick xmlns:r="http://schemas.openxmlformats.org/officeDocument/2006/relationships" r:id="rId1"/>
          <a:extLst>
            <a:ext uri="{FF2B5EF4-FFF2-40B4-BE49-F238E27FC236}">
              <a16:creationId xmlns:a16="http://schemas.microsoft.com/office/drawing/2014/main" id="{00000000-0008-0000-0700-00008B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652" name="TextBox 10">
          <a:hlinkClick xmlns:r="http://schemas.openxmlformats.org/officeDocument/2006/relationships" r:id="rId1"/>
          <a:extLst>
            <a:ext uri="{FF2B5EF4-FFF2-40B4-BE49-F238E27FC236}">
              <a16:creationId xmlns:a16="http://schemas.microsoft.com/office/drawing/2014/main" id="{00000000-0008-0000-0700-00008C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653" name="TextBox 10">
          <a:hlinkClick xmlns:r="http://schemas.openxmlformats.org/officeDocument/2006/relationships" r:id="rId1"/>
          <a:extLst>
            <a:ext uri="{FF2B5EF4-FFF2-40B4-BE49-F238E27FC236}">
              <a16:creationId xmlns:a16="http://schemas.microsoft.com/office/drawing/2014/main" id="{00000000-0008-0000-0700-00008D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654" name="TextBox 10">
          <a:hlinkClick xmlns:r="http://schemas.openxmlformats.org/officeDocument/2006/relationships" r:id="rId1"/>
          <a:extLst>
            <a:ext uri="{FF2B5EF4-FFF2-40B4-BE49-F238E27FC236}">
              <a16:creationId xmlns:a16="http://schemas.microsoft.com/office/drawing/2014/main" id="{00000000-0008-0000-0700-00008E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53</xdr:row>
      <xdr:rowOff>38100</xdr:rowOff>
    </xdr:from>
    <xdr:ext cx="2171700" cy="190500"/>
    <xdr:sp macro="" textlink="">
      <xdr:nvSpPr>
        <xdr:cNvPr id="655" name="TextBox 10">
          <a:hlinkClick xmlns:r="http://schemas.openxmlformats.org/officeDocument/2006/relationships" r:id="rId1"/>
          <a:extLst>
            <a:ext uri="{FF2B5EF4-FFF2-40B4-BE49-F238E27FC236}">
              <a16:creationId xmlns:a16="http://schemas.microsoft.com/office/drawing/2014/main" id="{00000000-0008-0000-0700-00008F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656" name="TextBox 10">
          <a:hlinkClick xmlns:r="http://schemas.openxmlformats.org/officeDocument/2006/relationships" r:id="rId1"/>
          <a:extLst>
            <a:ext uri="{FF2B5EF4-FFF2-40B4-BE49-F238E27FC236}">
              <a16:creationId xmlns:a16="http://schemas.microsoft.com/office/drawing/2014/main" id="{00000000-0008-0000-0700-000090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657" name="TextBox 10">
          <a:hlinkClick xmlns:r="http://schemas.openxmlformats.org/officeDocument/2006/relationships" r:id="rId1"/>
          <a:extLst>
            <a:ext uri="{FF2B5EF4-FFF2-40B4-BE49-F238E27FC236}">
              <a16:creationId xmlns:a16="http://schemas.microsoft.com/office/drawing/2014/main" id="{00000000-0008-0000-0700-000091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658" name="TextBox 10">
          <a:hlinkClick xmlns:r="http://schemas.openxmlformats.org/officeDocument/2006/relationships" r:id="rId1"/>
          <a:extLst>
            <a:ext uri="{FF2B5EF4-FFF2-40B4-BE49-F238E27FC236}">
              <a16:creationId xmlns:a16="http://schemas.microsoft.com/office/drawing/2014/main" id="{00000000-0008-0000-0700-000092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659" name="TextBox 10">
          <a:hlinkClick xmlns:r="http://schemas.openxmlformats.org/officeDocument/2006/relationships" r:id="rId1"/>
          <a:extLst>
            <a:ext uri="{FF2B5EF4-FFF2-40B4-BE49-F238E27FC236}">
              <a16:creationId xmlns:a16="http://schemas.microsoft.com/office/drawing/2014/main" id="{00000000-0008-0000-0700-000093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660" name="TextBox 10">
          <a:hlinkClick xmlns:r="http://schemas.openxmlformats.org/officeDocument/2006/relationships" r:id="rId1"/>
          <a:extLst>
            <a:ext uri="{FF2B5EF4-FFF2-40B4-BE49-F238E27FC236}">
              <a16:creationId xmlns:a16="http://schemas.microsoft.com/office/drawing/2014/main" id="{00000000-0008-0000-0700-000094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661" name="TextBox 10">
          <a:hlinkClick xmlns:r="http://schemas.openxmlformats.org/officeDocument/2006/relationships" r:id="rId1"/>
          <a:extLst>
            <a:ext uri="{FF2B5EF4-FFF2-40B4-BE49-F238E27FC236}">
              <a16:creationId xmlns:a16="http://schemas.microsoft.com/office/drawing/2014/main" id="{00000000-0008-0000-0700-000095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662" name="TextBox 10">
          <a:hlinkClick xmlns:r="http://schemas.openxmlformats.org/officeDocument/2006/relationships" r:id="rId1"/>
          <a:extLst>
            <a:ext uri="{FF2B5EF4-FFF2-40B4-BE49-F238E27FC236}">
              <a16:creationId xmlns:a16="http://schemas.microsoft.com/office/drawing/2014/main" id="{00000000-0008-0000-0700-000096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663" name="TextBox 10">
          <a:hlinkClick xmlns:r="http://schemas.openxmlformats.org/officeDocument/2006/relationships" r:id="rId1"/>
          <a:extLst>
            <a:ext uri="{FF2B5EF4-FFF2-40B4-BE49-F238E27FC236}">
              <a16:creationId xmlns:a16="http://schemas.microsoft.com/office/drawing/2014/main" id="{00000000-0008-0000-0700-000097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664" name="TextBox 10">
          <a:hlinkClick xmlns:r="http://schemas.openxmlformats.org/officeDocument/2006/relationships" r:id="rId1"/>
          <a:extLst>
            <a:ext uri="{FF2B5EF4-FFF2-40B4-BE49-F238E27FC236}">
              <a16:creationId xmlns:a16="http://schemas.microsoft.com/office/drawing/2014/main" id="{00000000-0008-0000-0700-000098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665" name="TextBox 10">
          <a:hlinkClick xmlns:r="http://schemas.openxmlformats.org/officeDocument/2006/relationships" r:id="rId1"/>
          <a:extLst>
            <a:ext uri="{FF2B5EF4-FFF2-40B4-BE49-F238E27FC236}">
              <a16:creationId xmlns:a16="http://schemas.microsoft.com/office/drawing/2014/main" id="{00000000-0008-0000-0700-000099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666" name="TextBox 10">
          <a:hlinkClick xmlns:r="http://schemas.openxmlformats.org/officeDocument/2006/relationships" r:id="rId1"/>
          <a:extLst>
            <a:ext uri="{FF2B5EF4-FFF2-40B4-BE49-F238E27FC236}">
              <a16:creationId xmlns:a16="http://schemas.microsoft.com/office/drawing/2014/main" id="{00000000-0008-0000-0700-00009A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667" name="TextBox 10">
          <a:hlinkClick xmlns:r="http://schemas.openxmlformats.org/officeDocument/2006/relationships" r:id="rId1"/>
          <a:extLst>
            <a:ext uri="{FF2B5EF4-FFF2-40B4-BE49-F238E27FC236}">
              <a16:creationId xmlns:a16="http://schemas.microsoft.com/office/drawing/2014/main" id="{00000000-0008-0000-0700-00009B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668" name="TextBox 10">
          <a:hlinkClick xmlns:r="http://schemas.openxmlformats.org/officeDocument/2006/relationships" r:id="rId1"/>
          <a:extLst>
            <a:ext uri="{FF2B5EF4-FFF2-40B4-BE49-F238E27FC236}">
              <a16:creationId xmlns:a16="http://schemas.microsoft.com/office/drawing/2014/main" id="{00000000-0008-0000-0700-00009C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669" name="TextBox 10">
          <a:hlinkClick xmlns:r="http://schemas.openxmlformats.org/officeDocument/2006/relationships" r:id="rId1"/>
          <a:extLst>
            <a:ext uri="{FF2B5EF4-FFF2-40B4-BE49-F238E27FC236}">
              <a16:creationId xmlns:a16="http://schemas.microsoft.com/office/drawing/2014/main" id="{00000000-0008-0000-0700-00009D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670" name="TextBox 10">
          <a:hlinkClick xmlns:r="http://schemas.openxmlformats.org/officeDocument/2006/relationships" r:id="rId1"/>
          <a:extLst>
            <a:ext uri="{FF2B5EF4-FFF2-40B4-BE49-F238E27FC236}">
              <a16:creationId xmlns:a16="http://schemas.microsoft.com/office/drawing/2014/main" id="{00000000-0008-0000-0700-00009E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671" name="TextBox 10">
          <a:hlinkClick xmlns:r="http://schemas.openxmlformats.org/officeDocument/2006/relationships" r:id="rId1"/>
          <a:extLst>
            <a:ext uri="{FF2B5EF4-FFF2-40B4-BE49-F238E27FC236}">
              <a16:creationId xmlns:a16="http://schemas.microsoft.com/office/drawing/2014/main" id="{00000000-0008-0000-0700-00009F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672" name="TextBox 10">
          <a:hlinkClick xmlns:r="http://schemas.openxmlformats.org/officeDocument/2006/relationships" r:id="rId1"/>
          <a:extLst>
            <a:ext uri="{FF2B5EF4-FFF2-40B4-BE49-F238E27FC236}">
              <a16:creationId xmlns:a16="http://schemas.microsoft.com/office/drawing/2014/main" id="{00000000-0008-0000-0700-0000A0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673" name="TextBox 10">
          <a:hlinkClick xmlns:r="http://schemas.openxmlformats.org/officeDocument/2006/relationships" r:id="rId1"/>
          <a:extLst>
            <a:ext uri="{FF2B5EF4-FFF2-40B4-BE49-F238E27FC236}">
              <a16:creationId xmlns:a16="http://schemas.microsoft.com/office/drawing/2014/main" id="{00000000-0008-0000-0700-0000A1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674" name="TextBox 10">
          <a:hlinkClick xmlns:r="http://schemas.openxmlformats.org/officeDocument/2006/relationships" r:id="rId1"/>
          <a:extLst>
            <a:ext uri="{FF2B5EF4-FFF2-40B4-BE49-F238E27FC236}">
              <a16:creationId xmlns:a16="http://schemas.microsoft.com/office/drawing/2014/main" id="{00000000-0008-0000-0700-0000A2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675" name="TextBox 10">
          <a:hlinkClick xmlns:r="http://schemas.openxmlformats.org/officeDocument/2006/relationships" r:id="rId1"/>
          <a:extLst>
            <a:ext uri="{FF2B5EF4-FFF2-40B4-BE49-F238E27FC236}">
              <a16:creationId xmlns:a16="http://schemas.microsoft.com/office/drawing/2014/main" id="{00000000-0008-0000-0700-0000A3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54</xdr:row>
      <xdr:rowOff>38100</xdr:rowOff>
    </xdr:from>
    <xdr:ext cx="2171700" cy="190500"/>
    <xdr:sp macro="" textlink="">
      <xdr:nvSpPr>
        <xdr:cNvPr id="676" name="TextBox 10">
          <a:hlinkClick xmlns:r="http://schemas.openxmlformats.org/officeDocument/2006/relationships" r:id="rId1"/>
          <a:extLst>
            <a:ext uri="{FF2B5EF4-FFF2-40B4-BE49-F238E27FC236}">
              <a16:creationId xmlns:a16="http://schemas.microsoft.com/office/drawing/2014/main" id="{00000000-0008-0000-0700-0000A4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677" name="TextBox 10">
          <a:hlinkClick xmlns:r="http://schemas.openxmlformats.org/officeDocument/2006/relationships" r:id="rId1"/>
          <a:extLst>
            <a:ext uri="{FF2B5EF4-FFF2-40B4-BE49-F238E27FC236}">
              <a16:creationId xmlns:a16="http://schemas.microsoft.com/office/drawing/2014/main" id="{00000000-0008-0000-0700-0000A5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678" name="TextBox 10">
          <a:hlinkClick xmlns:r="http://schemas.openxmlformats.org/officeDocument/2006/relationships" r:id="rId1"/>
          <a:extLst>
            <a:ext uri="{FF2B5EF4-FFF2-40B4-BE49-F238E27FC236}">
              <a16:creationId xmlns:a16="http://schemas.microsoft.com/office/drawing/2014/main" id="{00000000-0008-0000-0700-0000A6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679" name="TextBox 10">
          <a:hlinkClick xmlns:r="http://schemas.openxmlformats.org/officeDocument/2006/relationships" r:id="rId1"/>
          <a:extLst>
            <a:ext uri="{FF2B5EF4-FFF2-40B4-BE49-F238E27FC236}">
              <a16:creationId xmlns:a16="http://schemas.microsoft.com/office/drawing/2014/main" id="{00000000-0008-0000-0700-0000A7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680" name="TextBox 10">
          <a:hlinkClick xmlns:r="http://schemas.openxmlformats.org/officeDocument/2006/relationships" r:id="rId1"/>
          <a:extLst>
            <a:ext uri="{FF2B5EF4-FFF2-40B4-BE49-F238E27FC236}">
              <a16:creationId xmlns:a16="http://schemas.microsoft.com/office/drawing/2014/main" id="{00000000-0008-0000-0700-0000A8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681" name="TextBox 10">
          <a:hlinkClick xmlns:r="http://schemas.openxmlformats.org/officeDocument/2006/relationships" r:id="rId1"/>
          <a:extLst>
            <a:ext uri="{FF2B5EF4-FFF2-40B4-BE49-F238E27FC236}">
              <a16:creationId xmlns:a16="http://schemas.microsoft.com/office/drawing/2014/main" id="{00000000-0008-0000-0700-0000A9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682" name="TextBox 10">
          <a:hlinkClick xmlns:r="http://schemas.openxmlformats.org/officeDocument/2006/relationships" r:id="rId1"/>
          <a:extLst>
            <a:ext uri="{FF2B5EF4-FFF2-40B4-BE49-F238E27FC236}">
              <a16:creationId xmlns:a16="http://schemas.microsoft.com/office/drawing/2014/main" id="{00000000-0008-0000-0700-0000AA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683" name="TextBox 10">
          <a:hlinkClick xmlns:r="http://schemas.openxmlformats.org/officeDocument/2006/relationships" r:id="rId1"/>
          <a:extLst>
            <a:ext uri="{FF2B5EF4-FFF2-40B4-BE49-F238E27FC236}">
              <a16:creationId xmlns:a16="http://schemas.microsoft.com/office/drawing/2014/main" id="{00000000-0008-0000-0700-0000AB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684" name="TextBox 10">
          <a:hlinkClick xmlns:r="http://schemas.openxmlformats.org/officeDocument/2006/relationships" r:id="rId1"/>
          <a:extLst>
            <a:ext uri="{FF2B5EF4-FFF2-40B4-BE49-F238E27FC236}">
              <a16:creationId xmlns:a16="http://schemas.microsoft.com/office/drawing/2014/main" id="{00000000-0008-0000-0700-0000AC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685" name="TextBox 10">
          <a:hlinkClick xmlns:r="http://schemas.openxmlformats.org/officeDocument/2006/relationships" r:id="rId1"/>
          <a:extLst>
            <a:ext uri="{FF2B5EF4-FFF2-40B4-BE49-F238E27FC236}">
              <a16:creationId xmlns:a16="http://schemas.microsoft.com/office/drawing/2014/main" id="{00000000-0008-0000-0700-0000AD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686" name="TextBox 10">
          <a:hlinkClick xmlns:r="http://schemas.openxmlformats.org/officeDocument/2006/relationships" r:id="rId1"/>
          <a:extLst>
            <a:ext uri="{FF2B5EF4-FFF2-40B4-BE49-F238E27FC236}">
              <a16:creationId xmlns:a16="http://schemas.microsoft.com/office/drawing/2014/main" id="{00000000-0008-0000-0700-0000AE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687" name="TextBox 10">
          <a:hlinkClick xmlns:r="http://schemas.openxmlformats.org/officeDocument/2006/relationships" r:id="rId1"/>
          <a:extLst>
            <a:ext uri="{FF2B5EF4-FFF2-40B4-BE49-F238E27FC236}">
              <a16:creationId xmlns:a16="http://schemas.microsoft.com/office/drawing/2014/main" id="{00000000-0008-0000-0700-0000AF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688" name="TextBox 10">
          <a:hlinkClick xmlns:r="http://schemas.openxmlformats.org/officeDocument/2006/relationships" r:id="rId1"/>
          <a:extLst>
            <a:ext uri="{FF2B5EF4-FFF2-40B4-BE49-F238E27FC236}">
              <a16:creationId xmlns:a16="http://schemas.microsoft.com/office/drawing/2014/main" id="{00000000-0008-0000-0700-0000B0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689" name="TextBox 10">
          <a:hlinkClick xmlns:r="http://schemas.openxmlformats.org/officeDocument/2006/relationships" r:id="rId1"/>
          <a:extLst>
            <a:ext uri="{FF2B5EF4-FFF2-40B4-BE49-F238E27FC236}">
              <a16:creationId xmlns:a16="http://schemas.microsoft.com/office/drawing/2014/main" id="{00000000-0008-0000-0700-0000B1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690" name="TextBox 10">
          <a:hlinkClick xmlns:r="http://schemas.openxmlformats.org/officeDocument/2006/relationships" r:id="rId1"/>
          <a:extLst>
            <a:ext uri="{FF2B5EF4-FFF2-40B4-BE49-F238E27FC236}">
              <a16:creationId xmlns:a16="http://schemas.microsoft.com/office/drawing/2014/main" id="{00000000-0008-0000-0700-0000B2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691" name="TextBox 10">
          <a:hlinkClick xmlns:r="http://schemas.openxmlformats.org/officeDocument/2006/relationships" r:id="rId1"/>
          <a:extLst>
            <a:ext uri="{FF2B5EF4-FFF2-40B4-BE49-F238E27FC236}">
              <a16:creationId xmlns:a16="http://schemas.microsoft.com/office/drawing/2014/main" id="{00000000-0008-0000-0700-0000B3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692" name="TextBox 10">
          <a:hlinkClick xmlns:r="http://schemas.openxmlformats.org/officeDocument/2006/relationships" r:id="rId1"/>
          <a:extLst>
            <a:ext uri="{FF2B5EF4-FFF2-40B4-BE49-F238E27FC236}">
              <a16:creationId xmlns:a16="http://schemas.microsoft.com/office/drawing/2014/main" id="{00000000-0008-0000-0700-0000B4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693" name="TextBox 10">
          <a:hlinkClick xmlns:r="http://schemas.openxmlformats.org/officeDocument/2006/relationships" r:id="rId1"/>
          <a:extLst>
            <a:ext uri="{FF2B5EF4-FFF2-40B4-BE49-F238E27FC236}">
              <a16:creationId xmlns:a16="http://schemas.microsoft.com/office/drawing/2014/main" id="{00000000-0008-0000-0700-0000B5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694" name="TextBox 10">
          <a:hlinkClick xmlns:r="http://schemas.openxmlformats.org/officeDocument/2006/relationships" r:id="rId1"/>
          <a:extLst>
            <a:ext uri="{FF2B5EF4-FFF2-40B4-BE49-F238E27FC236}">
              <a16:creationId xmlns:a16="http://schemas.microsoft.com/office/drawing/2014/main" id="{00000000-0008-0000-0700-0000B6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695" name="TextBox 10">
          <a:hlinkClick xmlns:r="http://schemas.openxmlformats.org/officeDocument/2006/relationships" r:id="rId1"/>
          <a:extLst>
            <a:ext uri="{FF2B5EF4-FFF2-40B4-BE49-F238E27FC236}">
              <a16:creationId xmlns:a16="http://schemas.microsoft.com/office/drawing/2014/main" id="{00000000-0008-0000-0700-0000B7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696" name="TextBox 10">
          <a:hlinkClick xmlns:r="http://schemas.openxmlformats.org/officeDocument/2006/relationships" r:id="rId1"/>
          <a:extLst>
            <a:ext uri="{FF2B5EF4-FFF2-40B4-BE49-F238E27FC236}">
              <a16:creationId xmlns:a16="http://schemas.microsoft.com/office/drawing/2014/main" id="{00000000-0008-0000-0700-0000B8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55</xdr:row>
      <xdr:rowOff>38100</xdr:rowOff>
    </xdr:from>
    <xdr:ext cx="2171700" cy="190500"/>
    <xdr:sp macro="" textlink="">
      <xdr:nvSpPr>
        <xdr:cNvPr id="697" name="TextBox 10">
          <a:hlinkClick xmlns:r="http://schemas.openxmlformats.org/officeDocument/2006/relationships" r:id="rId1"/>
          <a:extLst>
            <a:ext uri="{FF2B5EF4-FFF2-40B4-BE49-F238E27FC236}">
              <a16:creationId xmlns:a16="http://schemas.microsoft.com/office/drawing/2014/main" id="{00000000-0008-0000-0700-0000B9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98" name="TextBox 10">
          <a:hlinkClick xmlns:r="http://schemas.openxmlformats.org/officeDocument/2006/relationships" r:id="rId1"/>
          <a:extLst>
            <a:ext uri="{FF2B5EF4-FFF2-40B4-BE49-F238E27FC236}">
              <a16:creationId xmlns:a16="http://schemas.microsoft.com/office/drawing/2014/main" id="{00000000-0008-0000-0700-0000BA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699" name="TextBox 10">
          <a:hlinkClick xmlns:r="http://schemas.openxmlformats.org/officeDocument/2006/relationships" r:id="rId1"/>
          <a:extLst>
            <a:ext uri="{FF2B5EF4-FFF2-40B4-BE49-F238E27FC236}">
              <a16:creationId xmlns:a16="http://schemas.microsoft.com/office/drawing/2014/main" id="{00000000-0008-0000-0700-0000BB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700" name="TextBox 10">
          <a:hlinkClick xmlns:r="http://schemas.openxmlformats.org/officeDocument/2006/relationships" r:id="rId1"/>
          <a:extLst>
            <a:ext uri="{FF2B5EF4-FFF2-40B4-BE49-F238E27FC236}">
              <a16:creationId xmlns:a16="http://schemas.microsoft.com/office/drawing/2014/main" id="{00000000-0008-0000-0700-0000BC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701" name="TextBox 10">
          <a:hlinkClick xmlns:r="http://schemas.openxmlformats.org/officeDocument/2006/relationships" r:id="rId1"/>
          <a:extLst>
            <a:ext uri="{FF2B5EF4-FFF2-40B4-BE49-F238E27FC236}">
              <a16:creationId xmlns:a16="http://schemas.microsoft.com/office/drawing/2014/main" id="{00000000-0008-0000-0700-0000BD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702" name="TextBox 10">
          <a:hlinkClick xmlns:r="http://schemas.openxmlformats.org/officeDocument/2006/relationships" r:id="rId1"/>
          <a:extLst>
            <a:ext uri="{FF2B5EF4-FFF2-40B4-BE49-F238E27FC236}">
              <a16:creationId xmlns:a16="http://schemas.microsoft.com/office/drawing/2014/main" id="{00000000-0008-0000-0700-0000BE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703" name="TextBox 10">
          <a:hlinkClick xmlns:r="http://schemas.openxmlformats.org/officeDocument/2006/relationships" r:id="rId1"/>
          <a:extLst>
            <a:ext uri="{FF2B5EF4-FFF2-40B4-BE49-F238E27FC236}">
              <a16:creationId xmlns:a16="http://schemas.microsoft.com/office/drawing/2014/main" id="{00000000-0008-0000-0700-0000BF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704" name="TextBox 10">
          <a:hlinkClick xmlns:r="http://schemas.openxmlformats.org/officeDocument/2006/relationships" r:id="rId1"/>
          <a:extLst>
            <a:ext uri="{FF2B5EF4-FFF2-40B4-BE49-F238E27FC236}">
              <a16:creationId xmlns:a16="http://schemas.microsoft.com/office/drawing/2014/main" id="{00000000-0008-0000-0700-0000C0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705" name="TextBox 10">
          <a:hlinkClick xmlns:r="http://schemas.openxmlformats.org/officeDocument/2006/relationships" r:id="rId1"/>
          <a:extLst>
            <a:ext uri="{FF2B5EF4-FFF2-40B4-BE49-F238E27FC236}">
              <a16:creationId xmlns:a16="http://schemas.microsoft.com/office/drawing/2014/main" id="{00000000-0008-0000-0700-0000C1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706" name="TextBox 10">
          <a:hlinkClick xmlns:r="http://schemas.openxmlformats.org/officeDocument/2006/relationships" r:id="rId1"/>
          <a:extLst>
            <a:ext uri="{FF2B5EF4-FFF2-40B4-BE49-F238E27FC236}">
              <a16:creationId xmlns:a16="http://schemas.microsoft.com/office/drawing/2014/main" id="{00000000-0008-0000-0700-0000C2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707" name="TextBox 10">
          <a:hlinkClick xmlns:r="http://schemas.openxmlformats.org/officeDocument/2006/relationships" r:id="rId1"/>
          <a:extLst>
            <a:ext uri="{FF2B5EF4-FFF2-40B4-BE49-F238E27FC236}">
              <a16:creationId xmlns:a16="http://schemas.microsoft.com/office/drawing/2014/main" id="{00000000-0008-0000-0700-0000C3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708" name="TextBox 10">
          <a:hlinkClick xmlns:r="http://schemas.openxmlformats.org/officeDocument/2006/relationships" r:id="rId1"/>
          <a:extLst>
            <a:ext uri="{FF2B5EF4-FFF2-40B4-BE49-F238E27FC236}">
              <a16:creationId xmlns:a16="http://schemas.microsoft.com/office/drawing/2014/main" id="{00000000-0008-0000-0700-0000C4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709" name="TextBox 10">
          <a:hlinkClick xmlns:r="http://schemas.openxmlformats.org/officeDocument/2006/relationships" r:id="rId1"/>
          <a:extLst>
            <a:ext uri="{FF2B5EF4-FFF2-40B4-BE49-F238E27FC236}">
              <a16:creationId xmlns:a16="http://schemas.microsoft.com/office/drawing/2014/main" id="{00000000-0008-0000-0700-0000C5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710" name="TextBox 10">
          <a:hlinkClick xmlns:r="http://schemas.openxmlformats.org/officeDocument/2006/relationships" r:id="rId1"/>
          <a:extLst>
            <a:ext uri="{FF2B5EF4-FFF2-40B4-BE49-F238E27FC236}">
              <a16:creationId xmlns:a16="http://schemas.microsoft.com/office/drawing/2014/main" id="{00000000-0008-0000-0700-0000C6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711" name="TextBox 10">
          <a:hlinkClick xmlns:r="http://schemas.openxmlformats.org/officeDocument/2006/relationships" r:id="rId1"/>
          <a:extLst>
            <a:ext uri="{FF2B5EF4-FFF2-40B4-BE49-F238E27FC236}">
              <a16:creationId xmlns:a16="http://schemas.microsoft.com/office/drawing/2014/main" id="{00000000-0008-0000-0700-0000C7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712" name="TextBox 10">
          <a:hlinkClick xmlns:r="http://schemas.openxmlformats.org/officeDocument/2006/relationships" r:id="rId1"/>
          <a:extLst>
            <a:ext uri="{FF2B5EF4-FFF2-40B4-BE49-F238E27FC236}">
              <a16:creationId xmlns:a16="http://schemas.microsoft.com/office/drawing/2014/main" id="{00000000-0008-0000-0700-0000C8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713" name="TextBox 10">
          <a:hlinkClick xmlns:r="http://schemas.openxmlformats.org/officeDocument/2006/relationships" r:id="rId1"/>
          <a:extLst>
            <a:ext uri="{FF2B5EF4-FFF2-40B4-BE49-F238E27FC236}">
              <a16:creationId xmlns:a16="http://schemas.microsoft.com/office/drawing/2014/main" id="{00000000-0008-0000-0700-0000C9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714" name="TextBox 10">
          <a:hlinkClick xmlns:r="http://schemas.openxmlformats.org/officeDocument/2006/relationships" r:id="rId1"/>
          <a:extLst>
            <a:ext uri="{FF2B5EF4-FFF2-40B4-BE49-F238E27FC236}">
              <a16:creationId xmlns:a16="http://schemas.microsoft.com/office/drawing/2014/main" id="{00000000-0008-0000-0700-0000CA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715" name="TextBox 10">
          <a:hlinkClick xmlns:r="http://schemas.openxmlformats.org/officeDocument/2006/relationships" r:id="rId1"/>
          <a:extLst>
            <a:ext uri="{FF2B5EF4-FFF2-40B4-BE49-F238E27FC236}">
              <a16:creationId xmlns:a16="http://schemas.microsoft.com/office/drawing/2014/main" id="{00000000-0008-0000-0700-0000CB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716" name="TextBox 10">
          <a:hlinkClick xmlns:r="http://schemas.openxmlformats.org/officeDocument/2006/relationships" r:id="rId1"/>
          <a:extLst>
            <a:ext uri="{FF2B5EF4-FFF2-40B4-BE49-F238E27FC236}">
              <a16:creationId xmlns:a16="http://schemas.microsoft.com/office/drawing/2014/main" id="{00000000-0008-0000-0700-0000CC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717" name="TextBox 10">
          <a:hlinkClick xmlns:r="http://schemas.openxmlformats.org/officeDocument/2006/relationships" r:id="rId1"/>
          <a:extLst>
            <a:ext uri="{FF2B5EF4-FFF2-40B4-BE49-F238E27FC236}">
              <a16:creationId xmlns:a16="http://schemas.microsoft.com/office/drawing/2014/main" id="{00000000-0008-0000-0700-0000CD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56</xdr:row>
      <xdr:rowOff>38100</xdr:rowOff>
    </xdr:from>
    <xdr:ext cx="2171700" cy="190500"/>
    <xdr:sp macro="" textlink="">
      <xdr:nvSpPr>
        <xdr:cNvPr id="718" name="TextBox 10">
          <a:hlinkClick xmlns:r="http://schemas.openxmlformats.org/officeDocument/2006/relationships" r:id="rId1"/>
          <a:extLst>
            <a:ext uri="{FF2B5EF4-FFF2-40B4-BE49-F238E27FC236}">
              <a16:creationId xmlns:a16="http://schemas.microsoft.com/office/drawing/2014/main" id="{00000000-0008-0000-0700-0000CE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19" name="TextBox 10">
          <a:hlinkClick xmlns:r="http://schemas.openxmlformats.org/officeDocument/2006/relationships" r:id="rId1"/>
          <a:extLst>
            <a:ext uri="{FF2B5EF4-FFF2-40B4-BE49-F238E27FC236}">
              <a16:creationId xmlns:a16="http://schemas.microsoft.com/office/drawing/2014/main" id="{00000000-0008-0000-0700-0000CF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20" name="TextBox 10">
          <a:hlinkClick xmlns:r="http://schemas.openxmlformats.org/officeDocument/2006/relationships" r:id="rId1"/>
          <a:extLst>
            <a:ext uri="{FF2B5EF4-FFF2-40B4-BE49-F238E27FC236}">
              <a16:creationId xmlns:a16="http://schemas.microsoft.com/office/drawing/2014/main" id="{00000000-0008-0000-0700-0000D0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21" name="TextBox 10">
          <a:hlinkClick xmlns:r="http://schemas.openxmlformats.org/officeDocument/2006/relationships" r:id="rId1"/>
          <a:extLst>
            <a:ext uri="{FF2B5EF4-FFF2-40B4-BE49-F238E27FC236}">
              <a16:creationId xmlns:a16="http://schemas.microsoft.com/office/drawing/2014/main" id="{00000000-0008-0000-0700-0000D1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22" name="TextBox 10">
          <a:hlinkClick xmlns:r="http://schemas.openxmlformats.org/officeDocument/2006/relationships" r:id="rId1"/>
          <a:extLst>
            <a:ext uri="{FF2B5EF4-FFF2-40B4-BE49-F238E27FC236}">
              <a16:creationId xmlns:a16="http://schemas.microsoft.com/office/drawing/2014/main" id="{00000000-0008-0000-0700-0000D2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23" name="TextBox 10">
          <a:hlinkClick xmlns:r="http://schemas.openxmlformats.org/officeDocument/2006/relationships" r:id="rId1"/>
          <a:extLst>
            <a:ext uri="{FF2B5EF4-FFF2-40B4-BE49-F238E27FC236}">
              <a16:creationId xmlns:a16="http://schemas.microsoft.com/office/drawing/2014/main" id="{00000000-0008-0000-0700-0000D3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24" name="TextBox 10">
          <a:hlinkClick xmlns:r="http://schemas.openxmlformats.org/officeDocument/2006/relationships" r:id="rId1"/>
          <a:extLst>
            <a:ext uri="{FF2B5EF4-FFF2-40B4-BE49-F238E27FC236}">
              <a16:creationId xmlns:a16="http://schemas.microsoft.com/office/drawing/2014/main" id="{00000000-0008-0000-0700-0000D4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25" name="TextBox 10">
          <a:hlinkClick xmlns:r="http://schemas.openxmlformats.org/officeDocument/2006/relationships" r:id="rId1"/>
          <a:extLst>
            <a:ext uri="{FF2B5EF4-FFF2-40B4-BE49-F238E27FC236}">
              <a16:creationId xmlns:a16="http://schemas.microsoft.com/office/drawing/2014/main" id="{00000000-0008-0000-0700-0000D5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26" name="TextBox 10">
          <a:hlinkClick xmlns:r="http://schemas.openxmlformats.org/officeDocument/2006/relationships" r:id="rId1"/>
          <a:extLst>
            <a:ext uri="{FF2B5EF4-FFF2-40B4-BE49-F238E27FC236}">
              <a16:creationId xmlns:a16="http://schemas.microsoft.com/office/drawing/2014/main" id="{00000000-0008-0000-0700-0000D6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27" name="TextBox 10">
          <a:hlinkClick xmlns:r="http://schemas.openxmlformats.org/officeDocument/2006/relationships" r:id="rId1"/>
          <a:extLst>
            <a:ext uri="{FF2B5EF4-FFF2-40B4-BE49-F238E27FC236}">
              <a16:creationId xmlns:a16="http://schemas.microsoft.com/office/drawing/2014/main" id="{00000000-0008-0000-0700-0000D7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28" name="TextBox 10">
          <a:hlinkClick xmlns:r="http://schemas.openxmlformats.org/officeDocument/2006/relationships" r:id="rId1"/>
          <a:extLst>
            <a:ext uri="{FF2B5EF4-FFF2-40B4-BE49-F238E27FC236}">
              <a16:creationId xmlns:a16="http://schemas.microsoft.com/office/drawing/2014/main" id="{00000000-0008-0000-0700-0000D8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29" name="TextBox 10">
          <a:hlinkClick xmlns:r="http://schemas.openxmlformats.org/officeDocument/2006/relationships" r:id="rId1"/>
          <a:extLst>
            <a:ext uri="{FF2B5EF4-FFF2-40B4-BE49-F238E27FC236}">
              <a16:creationId xmlns:a16="http://schemas.microsoft.com/office/drawing/2014/main" id="{00000000-0008-0000-0700-0000D9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30" name="TextBox 10">
          <a:hlinkClick xmlns:r="http://schemas.openxmlformats.org/officeDocument/2006/relationships" r:id="rId1"/>
          <a:extLst>
            <a:ext uri="{FF2B5EF4-FFF2-40B4-BE49-F238E27FC236}">
              <a16:creationId xmlns:a16="http://schemas.microsoft.com/office/drawing/2014/main" id="{00000000-0008-0000-0700-0000DA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31" name="TextBox 10">
          <a:hlinkClick xmlns:r="http://schemas.openxmlformats.org/officeDocument/2006/relationships" r:id="rId1"/>
          <a:extLst>
            <a:ext uri="{FF2B5EF4-FFF2-40B4-BE49-F238E27FC236}">
              <a16:creationId xmlns:a16="http://schemas.microsoft.com/office/drawing/2014/main" id="{00000000-0008-0000-0700-0000DB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32" name="TextBox 10">
          <a:hlinkClick xmlns:r="http://schemas.openxmlformats.org/officeDocument/2006/relationships" r:id="rId1"/>
          <a:extLst>
            <a:ext uri="{FF2B5EF4-FFF2-40B4-BE49-F238E27FC236}">
              <a16:creationId xmlns:a16="http://schemas.microsoft.com/office/drawing/2014/main" id="{00000000-0008-0000-0700-0000DC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33" name="TextBox 10">
          <a:hlinkClick xmlns:r="http://schemas.openxmlformats.org/officeDocument/2006/relationships" r:id="rId1"/>
          <a:extLst>
            <a:ext uri="{FF2B5EF4-FFF2-40B4-BE49-F238E27FC236}">
              <a16:creationId xmlns:a16="http://schemas.microsoft.com/office/drawing/2014/main" id="{00000000-0008-0000-0700-0000DD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34" name="TextBox 10">
          <a:hlinkClick xmlns:r="http://schemas.openxmlformats.org/officeDocument/2006/relationships" r:id="rId1"/>
          <a:extLst>
            <a:ext uri="{FF2B5EF4-FFF2-40B4-BE49-F238E27FC236}">
              <a16:creationId xmlns:a16="http://schemas.microsoft.com/office/drawing/2014/main" id="{00000000-0008-0000-0700-0000DE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35" name="TextBox 10">
          <a:hlinkClick xmlns:r="http://schemas.openxmlformats.org/officeDocument/2006/relationships" r:id="rId1"/>
          <a:extLst>
            <a:ext uri="{FF2B5EF4-FFF2-40B4-BE49-F238E27FC236}">
              <a16:creationId xmlns:a16="http://schemas.microsoft.com/office/drawing/2014/main" id="{00000000-0008-0000-0700-0000DF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36" name="TextBox 10">
          <a:hlinkClick xmlns:r="http://schemas.openxmlformats.org/officeDocument/2006/relationships" r:id="rId1"/>
          <a:extLst>
            <a:ext uri="{FF2B5EF4-FFF2-40B4-BE49-F238E27FC236}">
              <a16:creationId xmlns:a16="http://schemas.microsoft.com/office/drawing/2014/main" id="{00000000-0008-0000-0700-0000E0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37" name="TextBox 10">
          <a:hlinkClick xmlns:r="http://schemas.openxmlformats.org/officeDocument/2006/relationships" r:id="rId1"/>
          <a:extLst>
            <a:ext uri="{FF2B5EF4-FFF2-40B4-BE49-F238E27FC236}">
              <a16:creationId xmlns:a16="http://schemas.microsoft.com/office/drawing/2014/main" id="{00000000-0008-0000-0700-0000E1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38" name="TextBox 10">
          <a:hlinkClick xmlns:r="http://schemas.openxmlformats.org/officeDocument/2006/relationships" r:id="rId1"/>
          <a:extLst>
            <a:ext uri="{FF2B5EF4-FFF2-40B4-BE49-F238E27FC236}">
              <a16:creationId xmlns:a16="http://schemas.microsoft.com/office/drawing/2014/main" id="{00000000-0008-0000-0700-0000E2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57</xdr:row>
      <xdr:rowOff>38100</xdr:rowOff>
    </xdr:from>
    <xdr:ext cx="2171700" cy="190500"/>
    <xdr:sp macro="" textlink="">
      <xdr:nvSpPr>
        <xdr:cNvPr id="739" name="TextBox 10">
          <a:hlinkClick xmlns:r="http://schemas.openxmlformats.org/officeDocument/2006/relationships" r:id="rId1"/>
          <a:extLst>
            <a:ext uri="{FF2B5EF4-FFF2-40B4-BE49-F238E27FC236}">
              <a16:creationId xmlns:a16="http://schemas.microsoft.com/office/drawing/2014/main" id="{00000000-0008-0000-0700-0000E3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40" name="TextBox 10">
          <a:hlinkClick xmlns:r="http://schemas.openxmlformats.org/officeDocument/2006/relationships" r:id="rId1"/>
          <a:extLst>
            <a:ext uri="{FF2B5EF4-FFF2-40B4-BE49-F238E27FC236}">
              <a16:creationId xmlns:a16="http://schemas.microsoft.com/office/drawing/2014/main" id="{00000000-0008-0000-0700-0000E4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41" name="TextBox 10">
          <a:hlinkClick xmlns:r="http://schemas.openxmlformats.org/officeDocument/2006/relationships" r:id="rId1"/>
          <a:extLst>
            <a:ext uri="{FF2B5EF4-FFF2-40B4-BE49-F238E27FC236}">
              <a16:creationId xmlns:a16="http://schemas.microsoft.com/office/drawing/2014/main" id="{00000000-0008-0000-0700-0000E5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42" name="TextBox 10">
          <a:hlinkClick xmlns:r="http://schemas.openxmlformats.org/officeDocument/2006/relationships" r:id="rId1"/>
          <a:extLst>
            <a:ext uri="{FF2B5EF4-FFF2-40B4-BE49-F238E27FC236}">
              <a16:creationId xmlns:a16="http://schemas.microsoft.com/office/drawing/2014/main" id="{00000000-0008-0000-0700-0000E6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43" name="TextBox 10">
          <a:hlinkClick xmlns:r="http://schemas.openxmlformats.org/officeDocument/2006/relationships" r:id="rId1"/>
          <a:extLst>
            <a:ext uri="{FF2B5EF4-FFF2-40B4-BE49-F238E27FC236}">
              <a16:creationId xmlns:a16="http://schemas.microsoft.com/office/drawing/2014/main" id="{00000000-0008-0000-0700-0000E7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44" name="TextBox 10">
          <a:hlinkClick xmlns:r="http://schemas.openxmlformats.org/officeDocument/2006/relationships" r:id="rId1"/>
          <a:extLst>
            <a:ext uri="{FF2B5EF4-FFF2-40B4-BE49-F238E27FC236}">
              <a16:creationId xmlns:a16="http://schemas.microsoft.com/office/drawing/2014/main" id="{00000000-0008-0000-0700-0000E8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45" name="TextBox 10">
          <a:hlinkClick xmlns:r="http://schemas.openxmlformats.org/officeDocument/2006/relationships" r:id="rId1"/>
          <a:extLst>
            <a:ext uri="{FF2B5EF4-FFF2-40B4-BE49-F238E27FC236}">
              <a16:creationId xmlns:a16="http://schemas.microsoft.com/office/drawing/2014/main" id="{00000000-0008-0000-0700-0000E9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46" name="TextBox 10">
          <a:hlinkClick xmlns:r="http://schemas.openxmlformats.org/officeDocument/2006/relationships" r:id="rId1"/>
          <a:extLst>
            <a:ext uri="{FF2B5EF4-FFF2-40B4-BE49-F238E27FC236}">
              <a16:creationId xmlns:a16="http://schemas.microsoft.com/office/drawing/2014/main" id="{00000000-0008-0000-0700-0000EA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47" name="TextBox 10">
          <a:hlinkClick xmlns:r="http://schemas.openxmlformats.org/officeDocument/2006/relationships" r:id="rId1"/>
          <a:extLst>
            <a:ext uri="{FF2B5EF4-FFF2-40B4-BE49-F238E27FC236}">
              <a16:creationId xmlns:a16="http://schemas.microsoft.com/office/drawing/2014/main" id="{00000000-0008-0000-0700-0000EB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48" name="TextBox 10">
          <a:hlinkClick xmlns:r="http://schemas.openxmlformats.org/officeDocument/2006/relationships" r:id="rId1"/>
          <a:extLst>
            <a:ext uri="{FF2B5EF4-FFF2-40B4-BE49-F238E27FC236}">
              <a16:creationId xmlns:a16="http://schemas.microsoft.com/office/drawing/2014/main" id="{00000000-0008-0000-0700-0000EC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49" name="TextBox 10">
          <a:hlinkClick xmlns:r="http://schemas.openxmlformats.org/officeDocument/2006/relationships" r:id="rId1"/>
          <a:extLst>
            <a:ext uri="{FF2B5EF4-FFF2-40B4-BE49-F238E27FC236}">
              <a16:creationId xmlns:a16="http://schemas.microsoft.com/office/drawing/2014/main" id="{00000000-0008-0000-0700-0000ED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50" name="TextBox 10">
          <a:hlinkClick xmlns:r="http://schemas.openxmlformats.org/officeDocument/2006/relationships" r:id="rId1"/>
          <a:extLst>
            <a:ext uri="{FF2B5EF4-FFF2-40B4-BE49-F238E27FC236}">
              <a16:creationId xmlns:a16="http://schemas.microsoft.com/office/drawing/2014/main" id="{00000000-0008-0000-0700-0000EE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51" name="TextBox 10">
          <a:hlinkClick xmlns:r="http://schemas.openxmlformats.org/officeDocument/2006/relationships" r:id="rId1"/>
          <a:extLst>
            <a:ext uri="{FF2B5EF4-FFF2-40B4-BE49-F238E27FC236}">
              <a16:creationId xmlns:a16="http://schemas.microsoft.com/office/drawing/2014/main" id="{00000000-0008-0000-0700-0000EF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52" name="TextBox 10">
          <a:hlinkClick xmlns:r="http://schemas.openxmlformats.org/officeDocument/2006/relationships" r:id="rId1"/>
          <a:extLst>
            <a:ext uri="{FF2B5EF4-FFF2-40B4-BE49-F238E27FC236}">
              <a16:creationId xmlns:a16="http://schemas.microsoft.com/office/drawing/2014/main" id="{00000000-0008-0000-0700-0000F0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53" name="TextBox 10">
          <a:hlinkClick xmlns:r="http://schemas.openxmlformats.org/officeDocument/2006/relationships" r:id="rId1"/>
          <a:extLst>
            <a:ext uri="{FF2B5EF4-FFF2-40B4-BE49-F238E27FC236}">
              <a16:creationId xmlns:a16="http://schemas.microsoft.com/office/drawing/2014/main" id="{00000000-0008-0000-0700-0000F1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54" name="TextBox 10">
          <a:hlinkClick xmlns:r="http://schemas.openxmlformats.org/officeDocument/2006/relationships" r:id="rId1"/>
          <a:extLst>
            <a:ext uri="{FF2B5EF4-FFF2-40B4-BE49-F238E27FC236}">
              <a16:creationId xmlns:a16="http://schemas.microsoft.com/office/drawing/2014/main" id="{00000000-0008-0000-0700-0000F2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55" name="TextBox 10">
          <a:hlinkClick xmlns:r="http://schemas.openxmlformats.org/officeDocument/2006/relationships" r:id="rId1"/>
          <a:extLst>
            <a:ext uri="{FF2B5EF4-FFF2-40B4-BE49-F238E27FC236}">
              <a16:creationId xmlns:a16="http://schemas.microsoft.com/office/drawing/2014/main" id="{00000000-0008-0000-0700-0000F3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56" name="TextBox 10">
          <a:hlinkClick xmlns:r="http://schemas.openxmlformats.org/officeDocument/2006/relationships" r:id="rId1"/>
          <a:extLst>
            <a:ext uri="{FF2B5EF4-FFF2-40B4-BE49-F238E27FC236}">
              <a16:creationId xmlns:a16="http://schemas.microsoft.com/office/drawing/2014/main" id="{00000000-0008-0000-0700-0000F4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57" name="TextBox 10">
          <a:hlinkClick xmlns:r="http://schemas.openxmlformats.org/officeDocument/2006/relationships" r:id="rId1"/>
          <a:extLst>
            <a:ext uri="{FF2B5EF4-FFF2-40B4-BE49-F238E27FC236}">
              <a16:creationId xmlns:a16="http://schemas.microsoft.com/office/drawing/2014/main" id="{00000000-0008-0000-0700-0000F5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58" name="TextBox 10">
          <a:hlinkClick xmlns:r="http://schemas.openxmlformats.org/officeDocument/2006/relationships" r:id="rId1"/>
          <a:extLst>
            <a:ext uri="{FF2B5EF4-FFF2-40B4-BE49-F238E27FC236}">
              <a16:creationId xmlns:a16="http://schemas.microsoft.com/office/drawing/2014/main" id="{00000000-0008-0000-0700-0000F6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59" name="TextBox 10">
          <a:hlinkClick xmlns:r="http://schemas.openxmlformats.org/officeDocument/2006/relationships" r:id="rId1"/>
          <a:extLst>
            <a:ext uri="{FF2B5EF4-FFF2-40B4-BE49-F238E27FC236}">
              <a16:creationId xmlns:a16="http://schemas.microsoft.com/office/drawing/2014/main" id="{00000000-0008-0000-0700-0000F7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58</xdr:row>
      <xdr:rowOff>38100</xdr:rowOff>
    </xdr:from>
    <xdr:ext cx="2171700" cy="190500"/>
    <xdr:sp macro="" textlink="">
      <xdr:nvSpPr>
        <xdr:cNvPr id="760" name="TextBox 10">
          <a:hlinkClick xmlns:r="http://schemas.openxmlformats.org/officeDocument/2006/relationships" r:id="rId1"/>
          <a:extLst>
            <a:ext uri="{FF2B5EF4-FFF2-40B4-BE49-F238E27FC236}">
              <a16:creationId xmlns:a16="http://schemas.microsoft.com/office/drawing/2014/main" id="{00000000-0008-0000-0700-0000F802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761" name="TextBox 10">
          <a:hlinkClick xmlns:r="http://schemas.openxmlformats.org/officeDocument/2006/relationships" r:id="rId1"/>
          <a:extLst>
            <a:ext uri="{FF2B5EF4-FFF2-40B4-BE49-F238E27FC236}">
              <a16:creationId xmlns:a16="http://schemas.microsoft.com/office/drawing/2014/main" id="{00000000-0008-0000-0700-0000F9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762" name="TextBox 10">
          <a:hlinkClick xmlns:r="http://schemas.openxmlformats.org/officeDocument/2006/relationships" r:id="rId1"/>
          <a:extLst>
            <a:ext uri="{FF2B5EF4-FFF2-40B4-BE49-F238E27FC236}">
              <a16:creationId xmlns:a16="http://schemas.microsoft.com/office/drawing/2014/main" id="{00000000-0008-0000-0700-0000FA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763" name="TextBox 10">
          <a:hlinkClick xmlns:r="http://schemas.openxmlformats.org/officeDocument/2006/relationships" r:id="rId1"/>
          <a:extLst>
            <a:ext uri="{FF2B5EF4-FFF2-40B4-BE49-F238E27FC236}">
              <a16:creationId xmlns:a16="http://schemas.microsoft.com/office/drawing/2014/main" id="{00000000-0008-0000-0700-0000FB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764" name="TextBox 10">
          <a:hlinkClick xmlns:r="http://schemas.openxmlformats.org/officeDocument/2006/relationships" r:id="rId1"/>
          <a:extLst>
            <a:ext uri="{FF2B5EF4-FFF2-40B4-BE49-F238E27FC236}">
              <a16:creationId xmlns:a16="http://schemas.microsoft.com/office/drawing/2014/main" id="{00000000-0008-0000-0700-0000FC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765" name="TextBox 10">
          <a:hlinkClick xmlns:r="http://schemas.openxmlformats.org/officeDocument/2006/relationships" r:id="rId1"/>
          <a:extLst>
            <a:ext uri="{FF2B5EF4-FFF2-40B4-BE49-F238E27FC236}">
              <a16:creationId xmlns:a16="http://schemas.microsoft.com/office/drawing/2014/main" id="{00000000-0008-0000-0700-0000FD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766" name="TextBox 10">
          <a:hlinkClick xmlns:r="http://schemas.openxmlformats.org/officeDocument/2006/relationships" r:id="rId1"/>
          <a:extLst>
            <a:ext uri="{FF2B5EF4-FFF2-40B4-BE49-F238E27FC236}">
              <a16:creationId xmlns:a16="http://schemas.microsoft.com/office/drawing/2014/main" id="{00000000-0008-0000-0700-0000FE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767" name="TextBox 10">
          <a:hlinkClick xmlns:r="http://schemas.openxmlformats.org/officeDocument/2006/relationships" r:id="rId1"/>
          <a:extLst>
            <a:ext uri="{FF2B5EF4-FFF2-40B4-BE49-F238E27FC236}">
              <a16:creationId xmlns:a16="http://schemas.microsoft.com/office/drawing/2014/main" id="{00000000-0008-0000-0700-0000FF02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768" name="TextBox 10">
          <a:hlinkClick xmlns:r="http://schemas.openxmlformats.org/officeDocument/2006/relationships" r:id="rId1"/>
          <a:extLst>
            <a:ext uri="{FF2B5EF4-FFF2-40B4-BE49-F238E27FC236}">
              <a16:creationId xmlns:a16="http://schemas.microsoft.com/office/drawing/2014/main" id="{00000000-0008-0000-0700-000000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769" name="TextBox 10">
          <a:hlinkClick xmlns:r="http://schemas.openxmlformats.org/officeDocument/2006/relationships" r:id="rId1"/>
          <a:extLst>
            <a:ext uri="{FF2B5EF4-FFF2-40B4-BE49-F238E27FC236}">
              <a16:creationId xmlns:a16="http://schemas.microsoft.com/office/drawing/2014/main" id="{00000000-0008-0000-0700-000001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770" name="TextBox 10">
          <a:hlinkClick xmlns:r="http://schemas.openxmlformats.org/officeDocument/2006/relationships" r:id="rId1"/>
          <a:extLst>
            <a:ext uri="{FF2B5EF4-FFF2-40B4-BE49-F238E27FC236}">
              <a16:creationId xmlns:a16="http://schemas.microsoft.com/office/drawing/2014/main" id="{00000000-0008-0000-0700-000002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771" name="TextBox 10">
          <a:hlinkClick xmlns:r="http://schemas.openxmlformats.org/officeDocument/2006/relationships" r:id="rId1"/>
          <a:extLst>
            <a:ext uri="{FF2B5EF4-FFF2-40B4-BE49-F238E27FC236}">
              <a16:creationId xmlns:a16="http://schemas.microsoft.com/office/drawing/2014/main" id="{00000000-0008-0000-0700-000003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772" name="TextBox 10">
          <a:hlinkClick xmlns:r="http://schemas.openxmlformats.org/officeDocument/2006/relationships" r:id="rId1"/>
          <a:extLst>
            <a:ext uri="{FF2B5EF4-FFF2-40B4-BE49-F238E27FC236}">
              <a16:creationId xmlns:a16="http://schemas.microsoft.com/office/drawing/2014/main" id="{00000000-0008-0000-0700-000004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773" name="TextBox 10">
          <a:hlinkClick xmlns:r="http://schemas.openxmlformats.org/officeDocument/2006/relationships" r:id="rId1"/>
          <a:extLst>
            <a:ext uri="{FF2B5EF4-FFF2-40B4-BE49-F238E27FC236}">
              <a16:creationId xmlns:a16="http://schemas.microsoft.com/office/drawing/2014/main" id="{00000000-0008-0000-0700-000005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774" name="TextBox 10">
          <a:hlinkClick xmlns:r="http://schemas.openxmlformats.org/officeDocument/2006/relationships" r:id="rId1"/>
          <a:extLst>
            <a:ext uri="{FF2B5EF4-FFF2-40B4-BE49-F238E27FC236}">
              <a16:creationId xmlns:a16="http://schemas.microsoft.com/office/drawing/2014/main" id="{00000000-0008-0000-0700-000006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775" name="TextBox 10">
          <a:hlinkClick xmlns:r="http://schemas.openxmlformats.org/officeDocument/2006/relationships" r:id="rId1"/>
          <a:extLst>
            <a:ext uri="{FF2B5EF4-FFF2-40B4-BE49-F238E27FC236}">
              <a16:creationId xmlns:a16="http://schemas.microsoft.com/office/drawing/2014/main" id="{00000000-0008-0000-0700-000007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776" name="TextBox 10">
          <a:hlinkClick xmlns:r="http://schemas.openxmlformats.org/officeDocument/2006/relationships" r:id="rId1"/>
          <a:extLst>
            <a:ext uri="{FF2B5EF4-FFF2-40B4-BE49-F238E27FC236}">
              <a16:creationId xmlns:a16="http://schemas.microsoft.com/office/drawing/2014/main" id="{00000000-0008-0000-0700-000008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777" name="TextBox 10">
          <a:hlinkClick xmlns:r="http://schemas.openxmlformats.org/officeDocument/2006/relationships" r:id="rId1"/>
          <a:extLst>
            <a:ext uri="{FF2B5EF4-FFF2-40B4-BE49-F238E27FC236}">
              <a16:creationId xmlns:a16="http://schemas.microsoft.com/office/drawing/2014/main" id="{00000000-0008-0000-0700-000009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778" name="TextBox 10">
          <a:hlinkClick xmlns:r="http://schemas.openxmlformats.org/officeDocument/2006/relationships" r:id="rId1"/>
          <a:extLst>
            <a:ext uri="{FF2B5EF4-FFF2-40B4-BE49-F238E27FC236}">
              <a16:creationId xmlns:a16="http://schemas.microsoft.com/office/drawing/2014/main" id="{00000000-0008-0000-0700-00000A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779" name="TextBox 10">
          <a:hlinkClick xmlns:r="http://schemas.openxmlformats.org/officeDocument/2006/relationships" r:id="rId1"/>
          <a:extLst>
            <a:ext uri="{FF2B5EF4-FFF2-40B4-BE49-F238E27FC236}">
              <a16:creationId xmlns:a16="http://schemas.microsoft.com/office/drawing/2014/main" id="{00000000-0008-0000-0700-00000B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780" name="TextBox 10">
          <a:hlinkClick xmlns:r="http://schemas.openxmlformats.org/officeDocument/2006/relationships" r:id="rId1"/>
          <a:extLst>
            <a:ext uri="{FF2B5EF4-FFF2-40B4-BE49-F238E27FC236}">
              <a16:creationId xmlns:a16="http://schemas.microsoft.com/office/drawing/2014/main" id="{00000000-0008-0000-0700-00000C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59</xdr:row>
      <xdr:rowOff>38100</xdr:rowOff>
    </xdr:from>
    <xdr:ext cx="2171700" cy="190500"/>
    <xdr:sp macro="" textlink="">
      <xdr:nvSpPr>
        <xdr:cNvPr id="781" name="TextBox 10">
          <a:hlinkClick xmlns:r="http://schemas.openxmlformats.org/officeDocument/2006/relationships" r:id="rId1"/>
          <a:extLst>
            <a:ext uri="{FF2B5EF4-FFF2-40B4-BE49-F238E27FC236}">
              <a16:creationId xmlns:a16="http://schemas.microsoft.com/office/drawing/2014/main" id="{00000000-0008-0000-0700-00000D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782" name="TextBox 10">
          <a:hlinkClick xmlns:r="http://schemas.openxmlformats.org/officeDocument/2006/relationships" r:id="rId1"/>
          <a:extLst>
            <a:ext uri="{FF2B5EF4-FFF2-40B4-BE49-F238E27FC236}">
              <a16:creationId xmlns:a16="http://schemas.microsoft.com/office/drawing/2014/main" id="{00000000-0008-0000-0700-00000E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783" name="TextBox 10">
          <a:hlinkClick xmlns:r="http://schemas.openxmlformats.org/officeDocument/2006/relationships" r:id="rId1"/>
          <a:extLst>
            <a:ext uri="{FF2B5EF4-FFF2-40B4-BE49-F238E27FC236}">
              <a16:creationId xmlns:a16="http://schemas.microsoft.com/office/drawing/2014/main" id="{00000000-0008-0000-0700-00000F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784" name="TextBox 10">
          <a:hlinkClick xmlns:r="http://schemas.openxmlformats.org/officeDocument/2006/relationships" r:id="rId1"/>
          <a:extLst>
            <a:ext uri="{FF2B5EF4-FFF2-40B4-BE49-F238E27FC236}">
              <a16:creationId xmlns:a16="http://schemas.microsoft.com/office/drawing/2014/main" id="{00000000-0008-0000-0700-000010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785" name="TextBox 10">
          <a:hlinkClick xmlns:r="http://schemas.openxmlformats.org/officeDocument/2006/relationships" r:id="rId1"/>
          <a:extLst>
            <a:ext uri="{FF2B5EF4-FFF2-40B4-BE49-F238E27FC236}">
              <a16:creationId xmlns:a16="http://schemas.microsoft.com/office/drawing/2014/main" id="{00000000-0008-0000-0700-000011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786" name="TextBox 10">
          <a:hlinkClick xmlns:r="http://schemas.openxmlformats.org/officeDocument/2006/relationships" r:id="rId1"/>
          <a:extLst>
            <a:ext uri="{FF2B5EF4-FFF2-40B4-BE49-F238E27FC236}">
              <a16:creationId xmlns:a16="http://schemas.microsoft.com/office/drawing/2014/main" id="{00000000-0008-0000-0700-000012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787" name="TextBox 10">
          <a:hlinkClick xmlns:r="http://schemas.openxmlformats.org/officeDocument/2006/relationships" r:id="rId1"/>
          <a:extLst>
            <a:ext uri="{FF2B5EF4-FFF2-40B4-BE49-F238E27FC236}">
              <a16:creationId xmlns:a16="http://schemas.microsoft.com/office/drawing/2014/main" id="{00000000-0008-0000-0700-000013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788" name="TextBox 10">
          <a:hlinkClick xmlns:r="http://schemas.openxmlformats.org/officeDocument/2006/relationships" r:id="rId1"/>
          <a:extLst>
            <a:ext uri="{FF2B5EF4-FFF2-40B4-BE49-F238E27FC236}">
              <a16:creationId xmlns:a16="http://schemas.microsoft.com/office/drawing/2014/main" id="{00000000-0008-0000-0700-000014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789" name="TextBox 10">
          <a:hlinkClick xmlns:r="http://schemas.openxmlformats.org/officeDocument/2006/relationships" r:id="rId1"/>
          <a:extLst>
            <a:ext uri="{FF2B5EF4-FFF2-40B4-BE49-F238E27FC236}">
              <a16:creationId xmlns:a16="http://schemas.microsoft.com/office/drawing/2014/main" id="{00000000-0008-0000-0700-000015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790" name="TextBox 10">
          <a:hlinkClick xmlns:r="http://schemas.openxmlformats.org/officeDocument/2006/relationships" r:id="rId1"/>
          <a:extLst>
            <a:ext uri="{FF2B5EF4-FFF2-40B4-BE49-F238E27FC236}">
              <a16:creationId xmlns:a16="http://schemas.microsoft.com/office/drawing/2014/main" id="{00000000-0008-0000-0700-000016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791" name="TextBox 10">
          <a:hlinkClick xmlns:r="http://schemas.openxmlformats.org/officeDocument/2006/relationships" r:id="rId1"/>
          <a:extLst>
            <a:ext uri="{FF2B5EF4-FFF2-40B4-BE49-F238E27FC236}">
              <a16:creationId xmlns:a16="http://schemas.microsoft.com/office/drawing/2014/main" id="{00000000-0008-0000-0700-000017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792" name="TextBox 10">
          <a:hlinkClick xmlns:r="http://schemas.openxmlformats.org/officeDocument/2006/relationships" r:id="rId1"/>
          <a:extLst>
            <a:ext uri="{FF2B5EF4-FFF2-40B4-BE49-F238E27FC236}">
              <a16:creationId xmlns:a16="http://schemas.microsoft.com/office/drawing/2014/main" id="{00000000-0008-0000-0700-000018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793" name="TextBox 10">
          <a:hlinkClick xmlns:r="http://schemas.openxmlformats.org/officeDocument/2006/relationships" r:id="rId1"/>
          <a:extLst>
            <a:ext uri="{FF2B5EF4-FFF2-40B4-BE49-F238E27FC236}">
              <a16:creationId xmlns:a16="http://schemas.microsoft.com/office/drawing/2014/main" id="{00000000-0008-0000-0700-000019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794" name="TextBox 10">
          <a:hlinkClick xmlns:r="http://schemas.openxmlformats.org/officeDocument/2006/relationships" r:id="rId1"/>
          <a:extLst>
            <a:ext uri="{FF2B5EF4-FFF2-40B4-BE49-F238E27FC236}">
              <a16:creationId xmlns:a16="http://schemas.microsoft.com/office/drawing/2014/main" id="{00000000-0008-0000-0700-00001A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795" name="TextBox 10">
          <a:hlinkClick xmlns:r="http://schemas.openxmlformats.org/officeDocument/2006/relationships" r:id="rId1"/>
          <a:extLst>
            <a:ext uri="{FF2B5EF4-FFF2-40B4-BE49-F238E27FC236}">
              <a16:creationId xmlns:a16="http://schemas.microsoft.com/office/drawing/2014/main" id="{00000000-0008-0000-0700-00001B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796" name="TextBox 10">
          <a:hlinkClick xmlns:r="http://schemas.openxmlformats.org/officeDocument/2006/relationships" r:id="rId1"/>
          <a:extLst>
            <a:ext uri="{FF2B5EF4-FFF2-40B4-BE49-F238E27FC236}">
              <a16:creationId xmlns:a16="http://schemas.microsoft.com/office/drawing/2014/main" id="{00000000-0008-0000-0700-00001C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797" name="TextBox 10">
          <a:hlinkClick xmlns:r="http://schemas.openxmlformats.org/officeDocument/2006/relationships" r:id="rId1"/>
          <a:extLst>
            <a:ext uri="{FF2B5EF4-FFF2-40B4-BE49-F238E27FC236}">
              <a16:creationId xmlns:a16="http://schemas.microsoft.com/office/drawing/2014/main" id="{00000000-0008-0000-0700-00001D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798" name="TextBox 10">
          <a:hlinkClick xmlns:r="http://schemas.openxmlformats.org/officeDocument/2006/relationships" r:id="rId1"/>
          <a:extLst>
            <a:ext uri="{FF2B5EF4-FFF2-40B4-BE49-F238E27FC236}">
              <a16:creationId xmlns:a16="http://schemas.microsoft.com/office/drawing/2014/main" id="{00000000-0008-0000-0700-00001E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799" name="TextBox 10">
          <a:hlinkClick xmlns:r="http://schemas.openxmlformats.org/officeDocument/2006/relationships" r:id="rId1"/>
          <a:extLst>
            <a:ext uri="{FF2B5EF4-FFF2-40B4-BE49-F238E27FC236}">
              <a16:creationId xmlns:a16="http://schemas.microsoft.com/office/drawing/2014/main" id="{00000000-0008-0000-0700-00001F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800" name="TextBox 10">
          <a:hlinkClick xmlns:r="http://schemas.openxmlformats.org/officeDocument/2006/relationships" r:id="rId1"/>
          <a:extLst>
            <a:ext uri="{FF2B5EF4-FFF2-40B4-BE49-F238E27FC236}">
              <a16:creationId xmlns:a16="http://schemas.microsoft.com/office/drawing/2014/main" id="{00000000-0008-0000-0700-000020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801" name="TextBox 10">
          <a:hlinkClick xmlns:r="http://schemas.openxmlformats.org/officeDocument/2006/relationships" r:id="rId1"/>
          <a:extLst>
            <a:ext uri="{FF2B5EF4-FFF2-40B4-BE49-F238E27FC236}">
              <a16:creationId xmlns:a16="http://schemas.microsoft.com/office/drawing/2014/main" id="{00000000-0008-0000-0700-000021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60</xdr:row>
      <xdr:rowOff>38100</xdr:rowOff>
    </xdr:from>
    <xdr:ext cx="2171700" cy="190500"/>
    <xdr:sp macro="" textlink="">
      <xdr:nvSpPr>
        <xdr:cNvPr id="802" name="TextBox 10">
          <a:hlinkClick xmlns:r="http://schemas.openxmlformats.org/officeDocument/2006/relationships" r:id="rId1"/>
          <a:extLst>
            <a:ext uri="{FF2B5EF4-FFF2-40B4-BE49-F238E27FC236}">
              <a16:creationId xmlns:a16="http://schemas.microsoft.com/office/drawing/2014/main" id="{00000000-0008-0000-0700-000022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803" name="TextBox 10">
          <a:hlinkClick xmlns:r="http://schemas.openxmlformats.org/officeDocument/2006/relationships" r:id="rId1"/>
          <a:extLst>
            <a:ext uri="{FF2B5EF4-FFF2-40B4-BE49-F238E27FC236}">
              <a16:creationId xmlns:a16="http://schemas.microsoft.com/office/drawing/2014/main" id="{00000000-0008-0000-0700-000023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804" name="TextBox 10">
          <a:hlinkClick xmlns:r="http://schemas.openxmlformats.org/officeDocument/2006/relationships" r:id="rId1"/>
          <a:extLst>
            <a:ext uri="{FF2B5EF4-FFF2-40B4-BE49-F238E27FC236}">
              <a16:creationId xmlns:a16="http://schemas.microsoft.com/office/drawing/2014/main" id="{00000000-0008-0000-0700-000024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805" name="TextBox 10">
          <a:hlinkClick xmlns:r="http://schemas.openxmlformats.org/officeDocument/2006/relationships" r:id="rId1"/>
          <a:extLst>
            <a:ext uri="{FF2B5EF4-FFF2-40B4-BE49-F238E27FC236}">
              <a16:creationId xmlns:a16="http://schemas.microsoft.com/office/drawing/2014/main" id="{00000000-0008-0000-0700-000025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806" name="TextBox 10">
          <a:hlinkClick xmlns:r="http://schemas.openxmlformats.org/officeDocument/2006/relationships" r:id="rId1"/>
          <a:extLst>
            <a:ext uri="{FF2B5EF4-FFF2-40B4-BE49-F238E27FC236}">
              <a16:creationId xmlns:a16="http://schemas.microsoft.com/office/drawing/2014/main" id="{00000000-0008-0000-0700-000026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807" name="TextBox 10">
          <a:hlinkClick xmlns:r="http://schemas.openxmlformats.org/officeDocument/2006/relationships" r:id="rId1"/>
          <a:extLst>
            <a:ext uri="{FF2B5EF4-FFF2-40B4-BE49-F238E27FC236}">
              <a16:creationId xmlns:a16="http://schemas.microsoft.com/office/drawing/2014/main" id="{00000000-0008-0000-0700-000027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808" name="TextBox 10">
          <a:hlinkClick xmlns:r="http://schemas.openxmlformats.org/officeDocument/2006/relationships" r:id="rId1"/>
          <a:extLst>
            <a:ext uri="{FF2B5EF4-FFF2-40B4-BE49-F238E27FC236}">
              <a16:creationId xmlns:a16="http://schemas.microsoft.com/office/drawing/2014/main" id="{00000000-0008-0000-0700-000028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809" name="TextBox 10">
          <a:hlinkClick xmlns:r="http://schemas.openxmlformats.org/officeDocument/2006/relationships" r:id="rId1"/>
          <a:extLst>
            <a:ext uri="{FF2B5EF4-FFF2-40B4-BE49-F238E27FC236}">
              <a16:creationId xmlns:a16="http://schemas.microsoft.com/office/drawing/2014/main" id="{00000000-0008-0000-0700-000029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810" name="TextBox 10">
          <a:hlinkClick xmlns:r="http://schemas.openxmlformats.org/officeDocument/2006/relationships" r:id="rId1"/>
          <a:extLst>
            <a:ext uri="{FF2B5EF4-FFF2-40B4-BE49-F238E27FC236}">
              <a16:creationId xmlns:a16="http://schemas.microsoft.com/office/drawing/2014/main" id="{00000000-0008-0000-0700-00002A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811" name="TextBox 10">
          <a:hlinkClick xmlns:r="http://schemas.openxmlformats.org/officeDocument/2006/relationships" r:id="rId1"/>
          <a:extLst>
            <a:ext uri="{FF2B5EF4-FFF2-40B4-BE49-F238E27FC236}">
              <a16:creationId xmlns:a16="http://schemas.microsoft.com/office/drawing/2014/main" id="{00000000-0008-0000-0700-00002B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812" name="TextBox 10">
          <a:hlinkClick xmlns:r="http://schemas.openxmlformats.org/officeDocument/2006/relationships" r:id="rId1"/>
          <a:extLst>
            <a:ext uri="{FF2B5EF4-FFF2-40B4-BE49-F238E27FC236}">
              <a16:creationId xmlns:a16="http://schemas.microsoft.com/office/drawing/2014/main" id="{00000000-0008-0000-0700-00002C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813" name="TextBox 10">
          <a:hlinkClick xmlns:r="http://schemas.openxmlformats.org/officeDocument/2006/relationships" r:id="rId1"/>
          <a:extLst>
            <a:ext uri="{FF2B5EF4-FFF2-40B4-BE49-F238E27FC236}">
              <a16:creationId xmlns:a16="http://schemas.microsoft.com/office/drawing/2014/main" id="{00000000-0008-0000-0700-00002D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814" name="TextBox 10">
          <a:hlinkClick xmlns:r="http://schemas.openxmlformats.org/officeDocument/2006/relationships" r:id="rId1"/>
          <a:extLst>
            <a:ext uri="{FF2B5EF4-FFF2-40B4-BE49-F238E27FC236}">
              <a16:creationId xmlns:a16="http://schemas.microsoft.com/office/drawing/2014/main" id="{00000000-0008-0000-0700-00002E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815" name="TextBox 10">
          <a:hlinkClick xmlns:r="http://schemas.openxmlformats.org/officeDocument/2006/relationships" r:id="rId1"/>
          <a:extLst>
            <a:ext uri="{FF2B5EF4-FFF2-40B4-BE49-F238E27FC236}">
              <a16:creationId xmlns:a16="http://schemas.microsoft.com/office/drawing/2014/main" id="{00000000-0008-0000-0700-00002F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816" name="TextBox 10">
          <a:hlinkClick xmlns:r="http://schemas.openxmlformats.org/officeDocument/2006/relationships" r:id="rId1"/>
          <a:extLst>
            <a:ext uri="{FF2B5EF4-FFF2-40B4-BE49-F238E27FC236}">
              <a16:creationId xmlns:a16="http://schemas.microsoft.com/office/drawing/2014/main" id="{00000000-0008-0000-0700-000030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817" name="TextBox 10">
          <a:hlinkClick xmlns:r="http://schemas.openxmlformats.org/officeDocument/2006/relationships" r:id="rId1"/>
          <a:extLst>
            <a:ext uri="{FF2B5EF4-FFF2-40B4-BE49-F238E27FC236}">
              <a16:creationId xmlns:a16="http://schemas.microsoft.com/office/drawing/2014/main" id="{00000000-0008-0000-0700-000031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818" name="TextBox 10">
          <a:hlinkClick xmlns:r="http://schemas.openxmlformats.org/officeDocument/2006/relationships" r:id="rId1"/>
          <a:extLst>
            <a:ext uri="{FF2B5EF4-FFF2-40B4-BE49-F238E27FC236}">
              <a16:creationId xmlns:a16="http://schemas.microsoft.com/office/drawing/2014/main" id="{00000000-0008-0000-0700-000032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819" name="TextBox 10">
          <a:hlinkClick xmlns:r="http://schemas.openxmlformats.org/officeDocument/2006/relationships" r:id="rId1"/>
          <a:extLst>
            <a:ext uri="{FF2B5EF4-FFF2-40B4-BE49-F238E27FC236}">
              <a16:creationId xmlns:a16="http://schemas.microsoft.com/office/drawing/2014/main" id="{00000000-0008-0000-0700-000033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820" name="TextBox 10">
          <a:hlinkClick xmlns:r="http://schemas.openxmlformats.org/officeDocument/2006/relationships" r:id="rId1"/>
          <a:extLst>
            <a:ext uri="{FF2B5EF4-FFF2-40B4-BE49-F238E27FC236}">
              <a16:creationId xmlns:a16="http://schemas.microsoft.com/office/drawing/2014/main" id="{00000000-0008-0000-0700-000034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821" name="TextBox 10">
          <a:hlinkClick xmlns:r="http://schemas.openxmlformats.org/officeDocument/2006/relationships" r:id="rId1"/>
          <a:extLst>
            <a:ext uri="{FF2B5EF4-FFF2-40B4-BE49-F238E27FC236}">
              <a16:creationId xmlns:a16="http://schemas.microsoft.com/office/drawing/2014/main" id="{00000000-0008-0000-0700-000035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822" name="TextBox 10">
          <a:hlinkClick xmlns:r="http://schemas.openxmlformats.org/officeDocument/2006/relationships" r:id="rId1"/>
          <a:extLst>
            <a:ext uri="{FF2B5EF4-FFF2-40B4-BE49-F238E27FC236}">
              <a16:creationId xmlns:a16="http://schemas.microsoft.com/office/drawing/2014/main" id="{00000000-0008-0000-0700-000036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61</xdr:row>
      <xdr:rowOff>38100</xdr:rowOff>
    </xdr:from>
    <xdr:ext cx="2171700" cy="190500"/>
    <xdr:sp macro="" textlink="">
      <xdr:nvSpPr>
        <xdr:cNvPr id="823" name="TextBox 10">
          <a:hlinkClick xmlns:r="http://schemas.openxmlformats.org/officeDocument/2006/relationships" r:id="rId1"/>
          <a:extLst>
            <a:ext uri="{FF2B5EF4-FFF2-40B4-BE49-F238E27FC236}">
              <a16:creationId xmlns:a16="http://schemas.microsoft.com/office/drawing/2014/main" id="{00000000-0008-0000-0700-000037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824" name="TextBox 10">
          <a:hlinkClick xmlns:r="http://schemas.openxmlformats.org/officeDocument/2006/relationships" r:id="rId1"/>
          <a:extLst>
            <a:ext uri="{FF2B5EF4-FFF2-40B4-BE49-F238E27FC236}">
              <a16:creationId xmlns:a16="http://schemas.microsoft.com/office/drawing/2014/main" id="{00000000-0008-0000-0700-000038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825" name="TextBox 10">
          <a:hlinkClick xmlns:r="http://schemas.openxmlformats.org/officeDocument/2006/relationships" r:id="rId1"/>
          <a:extLst>
            <a:ext uri="{FF2B5EF4-FFF2-40B4-BE49-F238E27FC236}">
              <a16:creationId xmlns:a16="http://schemas.microsoft.com/office/drawing/2014/main" id="{00000000-0008-0000-0700-000039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826" name="TextBox 10">
          <a:hlinkClick xmlns:r="http://schemas.openxmlformats.org/officeDocument/2006/relationships" r:id="rId1"/>
          <a:extLst>
            <a:ext uri="{FF2B5EF4-FFF2-40B4-BE49-F238E27FC236}">
              <a16:creationId xmlns:a16="http://schemas.microsoft.com/office/drawing/2014/main" id="{00000000-0008-0000-0700-00003A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827" name="TextBox 10">
          <a:hlinkClick xmlns:r="http://schemas.openxmlformats.org/officeDocument/2006/relationships" r:id="rId1"/>
          <a:extLst>
            <a:ext uri="{FF2B5EF4-FFF2-40B4-BE49-F238E27FC236}">
              <a16:creationId xmlns:a16="http://schemas.microsoft.com/office/drawing/2014/main" id="{00000000-0008-0000-0700-00003B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828" name="TextBox 10">
          <a:hlinkClick xmlns:r="http://schemas.openxmlformats.org/officeDocument/2006/relationships" r:id="rId1"/>
          <a:extLst>
            <a:ext uri="{FF2B5EF4-FFF2-40B4-BE49-F238E27FC236}">
              <a16:creationId xmlns:a16="http://schemas.microsoft.com/office/drawing/2014/main" id="{00000000-0008-0000-0700-00003C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829" name="TextBox 10">
          <a:hlinkClick xmlns:r="http://schemas.openxmlformats.org/officeDocument/2006/relationships" r:id="rId1"/>
          <a:extLst>
            <a:ext uri="{FF2B5EF4-FFF2-40B4-BE49-F238E27FC236}">
              <a16:creationId xmlns:a16="http://schemas.microsoft.com/office/drawing/2014/main" id="{00000000-0008-0000-0700-00003D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830" name="TextBox 10">
          <a:hlinkClick xmlns:r="http://schemas.openxmlformats.org/officeDocument/2006/relationships" r:id="rId1"/>
          <a:extLst>
            <a:ext uri="{FF2B5EF4-FFF2-40B4-BE49-F238E27FC236}">
              <a16:creationId xmlns:a16="http://schemas.microsoft.com/office/drawing/2014/main" id="{00000000-0008-0000-0700-00003E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831" name="TextBox 10">
          <a:hlinkClick xmlns:r="http://schemas.openxmlformats.org/officeDocument/2006/relationships" r:id="rId1"/>
          <a:extLst>
            <a:ext uri="{FF2B5EF4-FFF2-40B4-BE49-F238E27FC236}">
              <a16:creationId xmlns:a16="http://schemas.microsoft.com/office/drawing/2014/main" id="{00000000-0008-0000-0700-00003F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832" name="TextBox 10">
          <a:hlinkClick xmlns:r="http://schemas.openxmlformats.org/officeDocument/2006/relationships" r:id="rId1"/>
          <a:extLst>
            <a:ext uri="{FF2B5EF4-FFF2-40B4-BE49-F238E27FC236}">
              <a16:creationId xmlns:a16="http://schemas.microsoft.com/office/drawing/2014/main" id="{00000000-0008-0000-0700-000040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833" name="TextBox 10">
          <a:hlinkClick xmlns:r="http://schemas.openxmlformats.org/officeDocument/2006/relationships" r:id="rId1"/>
          <a:extLst>
            <a:ext uri="{FF2B5EF4-FFF2-40B4-BE49-F238E27FC236}">
              <a16:creationId xmlns:a16="http://schemas.microsoft.com/office/drawing/2014/main" id="{00000000-0008-0000-0700-000041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834" name="TextBox 10">
          <a:hlinkClick xmlns:r="http://schemas.openxmlformats.org/officeDocument/2006/relationships" r:id="rId1"/>
          <a:extLst>
            <a:ext uri="{FF2B5EF4-FFF2-40B4-BE49-F238E27FC236}">
              <a16:creationId xmlns:a16="http://schemas.microsoft.com/office/drawing/2014/main" id="{00000000-0008-0000-0700-000042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835" name="TextBox 10">
          <a:hlinkClick xmlns:r="http://schemas.openxmlformats.org/officeDocument/2006/relationships" r:id="rId1"/>
          <a:extLst>
            <a:ext uri="{FF2B5EF4-FFF2-40B4-BE49-F238E27FC236}">
              <a16:creationId xmlns:a16="http://schemas.microsoft.com/office/drawing/2014/main" id="{00000000-0008-0000-0700-000043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836" name="TextBox 10">
          <a:hlinkClick xmlns:r="http://schemas.openxmlformats.org/officeDocument/2006/relationships" r:id="rId1"/>
          <a:extLst>
            <a:ext uri="{FF2B5EF4-FFF2-40B4-BE49-F238E27FC236}">
              <a16:creationId xmlns:a16="http://schemas.microsoft.com/office/drawing/2014/main" id="{00000000-0008-0000-0700-000044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837" name="TextBox 10">
          <a:hlinkClick xmlns:r="http://schemas.openxmlformats.org/officeDocument/2006/relationships" r:id="rId1"/>
          <a:extLst>
            <a:ext uri="{FF2B5EF4-FFF2-40B4-BE49-F238E27FC236}">
              <a16:creationId xmlns:a16="http://schemas.microsoft.com/office/drawing/2014/main" id="{00000000-0008-0000-0700-000045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838" name="TextBox 10">
          <a:hlinkClick xmlns:r="http://schemas.openxmlformats.org/officeDocument/2006/relationships" r:id="rId1"/>
          <a:extLst>
            <a:ext uri="{FF2B5EF4-FFF2-40B4-BE49-F238E27FC236}">
              <a16:creationId xmlns:a16="http://schemas.microsoft.com/office/drawing/2014/main" id="{00000000-0008-0000-0700-000046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839" name="TextBox 10">
          <a:hlinkClick xmlns:r="http://schemas.openxmlformats.org/officeDocument/2006/relationships" r:id="rId1"/>
          <a:extLst>
            <a:ext uri="{FF2B5EF4-FFF2-40B4-BE49-F238E27FC236}">
              <a16:creationId xmlns:a16="http://schemas.microsoft.com/office/drawing/2014/main" id="{00000000-0008-0000-0700-000047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840" name="TextBox 10">
          <a:hlinkClick xmlns:r="http://schemas.openxmlformats.org/officeDocument/2006/relationships" r:id="rId1"/>
          <a:extLst>
            <a:ext uri="{FF2B5EF4-FFF2-40B4-BE49-F238E27FC236}">
              <a16:creationId xmlns:a16="http://schemas.microsoft.com/office/drawing/2014/main" id="{00000000-0008-0000-0700-000048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841" name="TextBox 10">
          <a:hlinkClick xmlns:r="http://schemas.openxmlformats.org/officeDocument/2006/relationships" r:id="rId1"/>
          <a:extLst>
            <a:ext uri="{FF2B5EF4-FFF2-40B4-BE49-F238E27FC236}">
              <a16:creationId xmlns:a16="http://schemas.microsoft.com/office/drawing/2014/main" id="{00000000-0008-0000-0700-000049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842" name="TextBox 10">
          <a:hlinkClick xmlns:r="http://schemas.openxmlformats.org/officeDocument/2006/relationships" r:id="rId1"/>
          <a:extLst>
            <a:ext uri="{FF2B5EF4-FFF2-40B4-BE49-F238E27FC236}">
              <a16:creationId xmlns:a16="http://schemas.microsoft.com/office/drawing/2014/main" id="{00000000-0008-0000-0700-00004A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843" name="TextBox 10">
          <a:hlinkClick xmlns:r="http://schemas.openxmlformats.org/officeDocument/2006/relationships" r:id="rId1"/>
          <a:extLst>
            <a:ext uri="{FF2B5EF4-FFF2-40B4-BE49-F238E27FC236}">
              <a16:creationId xmlns:a16="http://schemas.microsoft.com/office/drawing/2014/main" id="{00000000-0008-0000-0700-00004B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62</xdr:row>
      <xdr:rowOff>38100</xdr:rowOff>
    </xdr:from>
    <xdr:ext cx="2171700" cy="190500"/>
    <xdr:sp macro="" textlink="">
      <xdr:nvSpPr>
        <xdr:cNvPr id="844" name="TextBox 10">
          <a:hlinkClick xmlns:r="http://schemas.openxmlformats.org/officeDocument/2006/relationships" r:id="rId1"/>
          <a:extLst>
            <a:ext uri="{FF2B5EF4-FFF2-40B4-BE49-F238E27FC236}">
              <a16:creationId xmlns:a16="http://schemas.microsoft.com/office/drawing/2014/main" id="{00000000-0008-0000-0700-00004C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845" name="TextBox 10">
          <a:hlinkClick xmlns:r="http://schemas.openxmlformats.org/officeDocument/2006/relationships" r:id="rId1"/>
          <a:extLst>
            <a:ext uri="{FF2B5EF4-FFF2-40B4-BE49-F238E27FC236}">
              <a16:creationId xmlns:a16="http://schemas.microsoft.com/office/drawing/2014/main" id="{00000000-0008-0000-0700-00004D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846" name="TextBox 10">
          <a:hlinkClick xmlns:r="http://schemas.openxmlformats.org/officeDocument/2006/relationships" r:id="rId1"/>
          <a:extLst>
            <a:ext uri="{FF2B5EF4-FFF2-40B4-BE49-F238E27FC236}">
              <a16:creationId xmlns:a16="http://schemas.microsoft.com/office/drawing/2014/main" id="{00000000-0008-0000-0700-00004E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847" name="TextBox 10">
          <a:hlinkClick xmlns:r="http://schemas.openxmlformats.org/officeDocument/2006/relationships" r:id="rId1"/>
          <a:extLst>
            <a:ext uri="{FF2B5EF4-FFF2-40B4-BE49-F238E27FC236}">
              <a16:creationId xmlns:a16="http://schemas.microsoft.com/office/drawing/2014/main" id="{00000000-0008-0000-0700-00004F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848" name="TextBox 10">
          <a:hlinkClick xmlns:r="http://schemas.openxmlformats.org/officeDocument/2006/relationships" r:id="rId1"/>
          <a:extLst>
            <a:ext uri="{FF2B5EF4-FFF2-40B4-BE49-F238E27FC236}">
              <a16:creationId xmlns:a16="http://schemas.microsoft.com/office/drawing/2014/main" id="{00000000-0008-0000-0700-000050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849" name="TextBox 10">
          <a:hlinkClick xmlns:r="http://schemas.openxmlformats.org/officeDocument/2006/relationships" r:id="rId1"/>
          <a:extLst>
            <a:ext uri="{FF2B5EF4-FFF2-40B4-BE49-F238E27FC236}">
              <a16:creationId xmlns:a16="http://schemas.microsoft.com/office/drawing/2014/main" id="{00000000-0008-0000-0700-000051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850" name="TextBox 10">
          <a:hlinkClick xmlns:r="http://schemas.openxmlformats.org/officeDocument/2006/relationships" r:id="rId1"/>
          <a:extLst>
            <a:ext uri="{FF2B5EF4-FFF2-40B4-BE49-F238E27FC236}">
              <a16:creationId xmlns:a16="http://schemas.microsoft.com/office/drawing/2014/main" id="{00000000-0008-0000-0700-000052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851" name="TextBox 10">
          <a:hlinkClick xmlns:r="http://schemas.openxmlformats.org/officeDocument/2006/relationships" r:id="rId1"/>
          <a:extLst>
            <a:ext uri="{FF2B5EF4-FFF2-40B4-BE49-F238E27FC236}">
              <a16:creationId xmlns:a16="http://schemas.microsoft.com/office/drawing/2014/main" id="{00000000-0008-0000-0700-000053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852" name="TextBox 10">
          <a:hlinkClick xmlns:r="http://schemas.openxmlformats.org/officeDocument/2006/relationships" r:id="rId1"/>
          <a:extLst>
            <a:ext uri="{FF2B5EF4-FFF2-40B4-BE49-F238E27FC236}">
              <a16:creationId xmlns:a16="http://schemas.microsoft.com/office/drawing/2014/main" id="{00000000-0008-0000-0700-000054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853" name="TextBox 10">
          <a:hlinkClick xmlns:r="http://schemas.openxmlformats.org/officeDocument/2006/relationships" r:id="rId1"/>
          <a:extLst>
            <a:ext uri="{FF2B5EF4-FFF2-40B4-BE49-F238E27FC236}">
              <a16:creationId xmlns:a16="http://schemas.microsoft.com/office/drawing/2014/main" id="{00000000-0008-0000-0700-000055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854" name="TextBox 10">
          <a:hlinkClick xmlns:r="http://schemas.openxmlformats.org/officeDocument/2006/relationships" r:id="rId1"/>
          <a:extLst>
            <a:ext uri="{FF2B5EF4-FFF2-40B4-BE49-F238E27FC236}">
              <a16:creationId xmlns:a16="http://schemas.microsoft.com/office/drawing/2014/main" id="{00000000-0008-0000-0700-000056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855" name="TextBox 10">
          <a:hlinkClick xmlns:r="http://schemas.openxmlformats.org/officeDocument/2006/relationships" r:id="rId1"/>
          <a:extLst>
            <a:ext uri="{FF2B5EF4-FFF2-40B4-BE49-F238E27FC236}">
              <a16:creationId xmlns:a16="http://schemas.microsoft.com/office/drawing/2014/main" id="{00000000-0008-0000-0700-000057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856" name="TextBox 10">
          <a:hlinkClick xmlns:r="http://schemas.openxmlformats.org/officeDocument/2006/relationships" r:id="rId1"/>
          <a:extLst>
            <a:ext uri="{FF2B5EF4-FFF2-40B4-BE49-F238E27FC236}">
              <a16:creationId xmlns:a16="http://schemas.microsoft.com/office/drawing/2014/main" id="{00000000-0008-0000-0700-000058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857" name="TextBox 10">
          <a:hlinkClick xmlns:r="http://schemas.openxmlformats.org/officeDocument/2006/relationships" r:id="rId1"/>
          <a:extLst>
            <a:ext uri="{FF2B5EF4-FFF2-40B4-BE49-F238E27FC236}">
              <a16:creationId xmlns:a16="http://schemas.microsoft.com/office/drawing/2014/main" id="{00000000-0008-0000-0700-000059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858" name="TextBox 10">
          <a:hlinkClick xmlns:r="http://schemas.openxmlformats.org/officeDocument/2006/relationships" r:id="rId1"/>
          <a:extLst>
            <a:ext uri="{FF2B5EF4-FFF2-40B4-BE49-F238E27FC236}">
              <a16:creationId xmlns:a16="http://schemas.microsoft.com/office/drawing/2014/main" id="{00000000-0008-0000-0700-00005A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859" name="TextBox 10">
          <a:hlinkClick xmlns:r="http://schemas.openxmlformats.org/officeDocument/2006/relationships" r:id="rId1"/>
          <a:extLst>
            <a:ext uri="{FF2B5EF4-FFF2-40B4-BE49-F238E27FC236}">
              <a16:creationId xmlns:a16="http://schemas.microsoft.com/office/drawing/2014/main" id="{00000000-0008-0000-0700-00005B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860" name="TextBox 10">
          <a:hlinkClick xmlns:r="http://schemas.openxmlformats.org/officeDocument/2006/relationships" r:id="rId1"/>
          <a:extLst>
            <a:ext uri="{FF2B5EF4-FFF2-40B4-BE49-F238E27FC236}">
              <a16:creationId xmlns:a16="http://schemas.microsoft.com/office/drawing/2014/main" id="{00000000-0008-0000-0700-00005C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861" name="TextBox 10">
          <a:hlinkClick xmlns:r="http://schemas.openxmlformats.org/officeDocument/2006/relationships" r:id="rId1"/>
          <a:extLst>
            <a:ext uri="{FF2B5EF4-FFF2-40B4-BE49-F238E27FC236}">
              <a16:creationId xmlns:a16="http://schemas.microsoft.com/office/drawing/2014/main" id="{00000000-0008-0000-0700-00005D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862" name="TextBox 10">
          <a:hlinkClick xmlns:r="http://schemas.openxmlformats.org/officeDocument/2006/relationships" r:id="rId1"/>
          <a:extLst>
            <a:ext uri="{FF2B5EF4-FFF2-40B4-BE49-F238E27FC236}">
              <a16:creationId xmlns:a16="http://schemas.microsoft.com/office/drawing/2014/main" id="{00000000-0008-0000-0700-00005E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863" name="TextBox 10">
          <a:hlinkClick xmlns:r="http://schemas.openxmlformats.org/officeDocument/2006/relationships" r:id="rId1"/>
          <a:extLst>
            <a:ext uri="{FF2B5EF4-FFF2-40B4-BE49-F238E27FC236}">
              <a16:creationId xmlns:a16="http://schemas.microsoft.com/office/drawing/2014/main" id="{00000000-0008-0000-0700-00005F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864" name="TextBox 10">
          <a:hlinkClick xmlns:r="http://schemas.openxmlformats.org/officeDocument/2006/relationships" r:id="rId1"/>
          <a:extLst>
            <a:ext uri="{FF2B5EF4-FFF2-40B4-BE49-F238E27FC236}">
              <a16:creationId xmlns:a16="http://schemas.microsoft.com/office/drawing/2014/main" id="{00000000-0008-0000-0700-000060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63</xdr:row>
      <xdr:rowOff>38100</xdr:rowOff>
    </xdr:from>
    <xdr:ext cx="2171700" cy="190500"/>
    <xdr:sp macro="" textlink="">
      <xdr:nvSpPr>
        <xdr:cNvPr id="865" name="TextBox 10">
          <a:hlinkClick xmlns:r="http://schemas.openxmlformats.org/officeDocument/2006/relationships" r:id="rId1"/>
          <a:extLst>
            <a:ext uri="{FF2B5EF4-FFF2-40B4-BE49-F238E27FC236}">
              <a16:creationId xmlns:a16="http://schemas.microsoft.com/office/drawing/2014/main" id="{00000000-0008-0000-0700-000061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866" name="TextBox 10">
          <a:hlinkClick xmlns:r="http://schemas.openxmlformats.org/officeDocument/2006/relationships" r:id="rId1"/>
          <a:extLst>
            <a:ext uri="{FF2B5EF4-FFF2-40B4-BE49-F238E27FC236}">
              <a16:creationId xmlns:a16="http://schemas.microsoft.com/office/drawing/2014/main" id="{00000000-0008-0000-0700-000062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867" name="TextBox 10">
          <a:hlinkClick xmlns:r="http://schemas.openxmlformats.org/officeDocument/2006/relationships" r:id="rId1"/>
          <a:extLst>
            <a:ext uri="{FF2B5EF4-FFF2-40B4-BE49-F238E27FC236}">
              <a16:creationId xmlns:a16="http://schemas.microsoft.com/office/drawing/2014/main" id="{00000000-0008-0000-0700-000063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868" name="TextBox 10">
          <a:hlinkClick xmlns:r="http://schemas.openxmlformats.org/officeDocument/2006/relationships" r:id="rId1"/>
          <a:extLst>
            <a:ext uri="{FF2B5EF4-FFF2-40B4-BE49-F238E27FC236}">
              <a16:creationId xmlns:a16="http://schemas.microsoft.com/office/drawing/2014/main" id="{00000000-0008-0000-0700-000064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869" name="TextBox 10">
          <a:hlinkClick xmlns:r="http://schemas.openxmlformats.org/officeDocument/2006/relationships" r:id="rId1"/>
          <a:extLst>
            <a:ext uri="{FF2B5EF4-FFF2-40B4-BE49-F238E27FC236}">
              <a16:creationId xmlns:a16="http://schemas.microsoft.com/office/drawing/2014/main" id="{00000000-0008-0000-0700-000065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870" name="TextBox 10">
          <a:hlinkClick xmlns:r="http://schemas.openxmlformats.org/officeDocument/2006/relationships" r:id="rId1"/>
          <a:extLst>
            <a:ext uri="{FF2B5EF4-FFF2-40B4-BE49-F238E27FC236}">
              <a16:creationId xmlns:a16="http://schemas.microsoft.com/office/drawing/2014/main" id="{00000000-0008-0000-0700-000066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871" name="TextBox 10">
          <a:hlinkClick xmlns:r="http://schemas.openxmlformats.org/officeDocument/2006/relationships" r:id="rId1"/>
          <a:extLst>
            <a:ext uri="{FF2B5EF4-FFF2-40B4-BE49-F238E27FC236}">
              <a16:creationId xmlns:a16="http://schemas.microsoft.com/office/drawing/2014/main" id="{00000000-0008-0000-0700-000067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872" name="TextBox 10">
          <a:hlinkClick xmlns:r="http://schemas.openxmlformats.org/officeDocument/2006/relationships" r:id="rId1"/>
          <a:extLst>
            <a:ext uri="{FF2B5EF4-FFF2-40B4-BE49-F238E27FC236}">
              <a16:creationId xmlns:a16="http://schemas.microsoft.com/office/drawing/2014/main" id="{00000000-0008-0000-0700-000068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873" name="TextBox 10">
          <a:hlinkClick xmlns:r="http://schemas.openxmlformats.org/officeDocument/2006/relationships" r:id="rId1"/>
          <a:extLst>
            <a:ext uri="{FF2B5EF4-FFF2-40B4-BE49-F238E27FC236}">
              <a16:creationId xmlns:a16="http://schemas.microsoft.com/office/drawing/2014/main" id="{00000000-0008-0000-0700-000069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874" name="TextBox 10">
          <a:hlinkClick xmlns:r="http://schemas.openxmlformats.org/officeDocument/2006/relationships" r:id="rId1"/>
          <a:extLst>
            <a:ext uri="{FF2B5EF4-FFF2-40B4-BE49-F238E27FC236}">
              <a16:creationId xmlns:a16="http://schemas.microsoft.com/office/drawing/2014/main" id="{00000000-0008-0000-0700-00006A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875" name="TextBox 10">
          <a:hlinkClick xmlns:r="http://schemas.openxmlformats.org/officeDocument/2006/relationships" r:id="rId1"/>
          <a:extLst>
            <a:ext uri="{FF2B5EF4-FFF2-40B4-BE49-F238E27FC236}">
              <a16:creationId xmlns:a16="http://schemas.microsoft.com/office/drawing/2014/main" id="{00000000-0008-0000-0700-00006B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876" name="TextBox 10">
          <a:hlinkClick xmlns:r="http://schemas.openxmlformats.org/officeDocument/2006/relationships" r:id="rId1"/>
          <a:extLst>
            <a:ext uri="{FF2B5EF4-FFF2-40B4-BE49-F238E27FC236}">
              <a16:creationId xmlns:a16="http://schemas.microsoft.com/office/drawing/2014/main" id="{00000000-0008-0000-0700-00006C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877" name="TextBox 10">
          <a:hlinkClick xmlns:r="http://schemas.openxmlformats.org/officeDocument/2006/relationships" r:id="rId1"/>
          <a:extLst>
            <a:ext uri="{FF2B5EF4-FFF2-40B4-BE49-F238E27FC236}">
              <a16:creationId xmlns:a16="http://schemas.microsoft.com/office/drawing/2014/main" id="{00000000-0008-0000-0700-00006D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878" name="TextBox 10">
          <a:hlinkClick xmlns:r="http://schemas.openxmlformats.org/officeDocument/2006/relationships" r:id="rId1"/>
          <a:extLst>
            <a:ext uri="{FF2B5EF4-FFF2-40B4-BE49-F238E27FC236}">
              <a16:creationId xmlns:a16="http://schemas.microsoft.com/office/drawing/2014/main" id="{00000000-0008-0000-0700-00006E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879" name="TextBox 10">
          <a:hlinkClick xmlns:r="http://schemas.openxmlformats.org/officeDocument/2006/relationships" r:id="rId1"/>
          <a:extLst>
            <a:ext uri="{FF2B5EF4-FFF2-40B4-BE49-F238E27FC236}">
              <a16:creationId xmlns:a16="http://schemas.microsoft.com/office/drawing/2014/main" id="{00000000-0008-0000-0700-00006F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880" name="TextBox 10">
          <a:hlinkClick xmlns:r="http://schemas.openxmlformats.org/officeDocument/2006/relationships" r:id="rId1"/>
          <a:extLst>
            <a:ext uri="{FF2B5EF4-FFF2-40B4-BE49-F238E27FC236}">
              <a16:creationId xmlns:a16="http://schemas.microsoft.com/office/drawing/2014/main" id="{00000000-0008-0000-0700-000070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881" name="TextBox 10">
          <a:hlinkClick xmlns:r="http://schemas.openxmlformats.org/officeDocument/2006/relationships" r:id="rId1"/>
          <a:extLst>
            <a:ext uri="{FF2B5EF4-FFF2-40B4-BE49-F238E27FC236}">
              <a16:creationId xmlns:a16="http://schemas.microsoft.com/office/drawing/2014/main" id="{00000000-0008-0000-0700-000071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882" name="TextBox 10">
          <a:hlinkClick xmlns:r="http://schemas.openxmlformats.org/officeDocument/2006/relationships" r:id="rId1"/>
          <a:extLst>
            <a:ext uri="{FF2B5EF4-FFF2-40B4-BE49-F238E27FC236}">
              <a16:creationId xmlns:a16="http://schemas.microsoft.com/office/drawing/2014/main" id="{00000000-0008-0000-0700-000072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883" name="TextBox 10">
          <a:hlinkClick xmlns:r="http://schemas.openxmlformats.org/officeDocument/2006/relationships" r:id="rId1"/>
          <a:extLst>
            <a:ext uri="{FF2B5EF4-FFF2-40B4-BE49-F238E27FC236}">
              <a16:creationId xmlns:a16="http://schemas.microsoft.com/office/drawing/2014/main" id="{00000000-0008-0000-0700-000073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884" name="TextBox 10">
          <a:hlinkClick xmlns:r="http://schemas.openxmlformats.org/officeDocument/2006/relationships" r:id="rId1"/>
          <a:extLst>
            <a:ext uri="{FF2B5EF4-FFF2-40B4-BE49-F238E27FC236}">
              <a16:creationId xmlns:a16="http://schemas.microsoft.com/office/drawing/2014/main" id="{00000000-0008-0000-0700-000074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885" name="TextBox 10">
          <a:hlinkClick xmlns:r="http://schemas.openxmlformats.org/officeDocument/2006/relationships" r:id="rId1"/>
          <a:extLst>
            <a:ext uri="{FF2B5EF4-FFF2-40B4-BE49-F238E27FC236}">
              <a16:creationId xmlns:a16="http://schemas.microsoft.com/office/drawing/2014/main" id="{00000000-0008-0000-0700-000075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64</xdr:row>
      <xdr:rowOff>38100</xdr:rowOff>
    </xdr:from>
    <xdr:ext cx="2171700" cy="190500"/>
    <xdr:sp macro="" textlink="">
      <xdr:nvSpPr>
        <xdr:cNvPr id="886" name="TextBox 10">
          <a:hlinkClick xmlns:r="http://schemas.openxmlformats.org/officeDocument/2006/relationships" r:id="rId1"/>
          <a:extLst>
            <a:ext uri="{FF2B5EF4-FFF2-40B4-BE49-F238E27FC236}">
              <a16:creationId xmlns:a16="http://schemas.microsoft.com/office/drawing/2014/main" id="{00000000-0008-0000-0700-000076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887" name="TextBox 10">
          <a:hlinkClick xmlns:r="http://schemas.openxmlformats.org/officeDocument/2006/relationships" r:id="rId1"/>
          <a:extLst>
            <a:ext uri="{FF2B5EF4-FFF2-40B4-BE49-F238E27FC236}">
              <a16:creationId xmlns:a16="http://schemas.microsoft.com/office/drawing/2014/main" id="{00000000-0008-0000-0700-000077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888" name="TextBox 10">
          <a:hlinkClick xmlns:r="http://schemas.openxmlformats.org/officeDocument/2006/relationships" r:id="rId1"/>
          <a:extLst>
            <a:ext uri="{FF2B5EF4-FFF2-40B4-BE49-F238E27FC236}">
              <a16:creationId xmlns:a16="http://schemas.microsoft.com/office/drawing/2014/main" id="{00000000-0008-0000-0700-000078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889" name="TextBox 10">
          <a:hlinkClick xmlns:r="http://schemas.openxmlformats.org/officeDocument/2006/relationships" r:id="rId1"/>
          <a:extLst>
            <a:ext uri="{FF2B5EF4-FFF2-40B4-BE49-F238E27FC236}">
              <a16:creationId xmlns:a16="http://schemas.microsoft.com/office/drawing/2014/main" id="{00000000-0008-0000-0700-000079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890" name="TextBox 10">
          <a:hlinkClick xmlns:r="http://schemas.openxmlformats.org/officeDocument/2006/relationships" r:id="rId1"/>
          <a:extLst>
            <a:ext uri="{FF2B5EF4-FFF2-40B4-BE49-F238E27FC236}">
              <a16:creationId xmlns:a16="http://schemas.microsoft.com/office/drawing/2014/main" id="{00000000-0008-0000-0700-00007A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891" name="TextBox 10">
          <a:hlinkClick xmlns:r="http://schemas.openxmlformats.org/officeDocument/2006/relationships" r:id="rId1"/>
          <a:extLst>
            <a:ext uri="{FF2B5EF4-FFF2-40B4-BE49-F238E27FC236}">
              <a16:creationId xmlns:a16="http://schemas.microsoft.com/office/drawing/2014/main" id="{00000000-0008-0000-0700-00007B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892" name="TextBox 10">
          <a:hlinkClick xmlns:r="http://schemas.openxmlformats.org/officeDocument/2006/relationships" r:id="rId1"/>
          <a:extLst>
            <a:ext uri="{FF2B5EF4-FFF2-40B4-BE49-F238E27FC236}">
              <a16:creationId xmlns:a16="http://schemas.microsoft.com/office/drawing/2014/main" id="{00000000-0008-0000-0700-00007C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893" name="TextBox 10">
          <a:hlinkClick xmlns:r="http://schemas.openxmlformats.org/officeDocument/2006/relationships" r:id="rId1"/>
          <a:extLst>
            <a:ext uri="{FF2B5EF4-FFF2-40B4-BE49-F238E27FC236}">
              <a16:creationId xmlns:a16="http://schemas.microsoft.com/office/drawing/2014/main" id="{00000000-0008-0000-0700-00007D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894" name="TextBox 10">
          <a:hlinkClick xmlns:r="http://schemas.openxmlformats.org/officeDocument/2006/relationships" r:id="rId1"/>
          <a:extLst>
            <a:ext uri="{FF2B5EF4-FFF2-40B4-BE49-F238E27FC236}">
              <a16:creationId xmlns:a16="http://schemas.microsoft.com/office/drawing/2014/main" id="{00000000-0008-0000-0700-00007E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895" name="TextBox 10">
          <a:hlinkClick xmlns:r="http://schemas.openxmlformats.org/officeDocument/2006/relationships" r:id="rId1"/>
          <a:extLst>
            <a:ext uri="{FF2B5EF4-FFF2-40B4-BE49-F238E27FC236}">
              <a16:creationId xmlns:a16="http://schemas.microsoft.com/office/drawing/2014/main" id="{00000000-0008-0000-0700-00007F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896" name="TextBox 10">
          <a:hlinkClick xmlns:r="http://schemas.openxmlformats.org/officeDocument/2006/relationships" r:id="rId1"/>
          <a:extLst>
            <a:ext uri="{FF2B5EF4-FFF2-40B4-BE49-F238E27FC236}">
              <a16:creationId xmlns:a16="http://schemas.microsoft.com/office/drawing/2014/main" id="{00000000-0008-0000-0700-000080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897" name="TextBox 10">
          <a:hlinkClick xmlns:r="http://schemas.openxmlformats.org/officeDocument/2006/relationships" r:id="rId1"/>
          <a:extLst>
            <a:ext uri="{FF2B5EF4-FFF2-40B4-BE49-F238E27FC236}">
              <a16:creationId xmlns:a16="http://schemas.microsoft.com/office/drawing/2014/main" id="{00000000-0008-0000-0700-000081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898" name="TextBox 10">
          <a:hlinkClick xmlns:r="http://schemas.openxmlformats.org/officeDocument/2006/relationships" r:id="rId1"/>
          <a:extLst>
            <a:ext uri="{FF2B5EF4-FFF2-40B4-BE49-F238E27FC236}">
              <a16:creationId xmlns:a16="http://schemas.microsoft.com/office/drawing/2014/main" id="{00000000-0008-0000-0700-000082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899" name="TextBox 10">
          <a:hlinkClick xmlns:r="http://schemas.openxmlformats.org/officeDocument/2006/relationships" r:id="rId1"/>
          <a:extLst>
            <a:ext uri="{FF2B5EF4-FFF2-40B4-BE49-F238E27FC236}">
              <a16:creationId xmlns:a16="http://schemas.microsoft.com/office/drawing/2014/main" id="{00000000-0008-0000-0700-000083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900" name="TextBox 10">
          <a:hlinkClick xmlns:r="http://schemas.openxmlformats.org/officeDocument/2006/relationships" r:id="rId1"/>
          <a:extLst>
            <a:ext uri="{FF2B5EF4-FFF2-40B4-BE49-F238E27FC236}">
              <a16:creationId xmlns:a16="http://schemas.microsoft.com/office/drawing/2014/main" id="{00000000-0008-0000-0700-000084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901" name="TextBox 10">
          <a:hlinkClick xmlns:r="http://schemas.openxmlformats.org/officeDocument/2006/relationships" r:id="rId1"/>
          <a:extLst>
            <a:ext uri="{FF2B5EF4-FFF2-40B4-BE49-F238E27FC236}">
              <a16:creationId xmlns:a16="http://schemas.microsoft.com/office/drawing/2014/main" id="{00000000-0008-0000-0700-000085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902" name="TextBox 10">
          <a:hlinkClick xmlns:r="http://schemas.openxmlformats.org/officeDocument/2006/relationships" r:id="rId1"/>
          <a:extLst>
            <a:ext uri="{FF2B5EF4-FFF2-40B4-BE49-F238E27FC236}">
              <a16:creationId xmlns:a16="http://schemas.microsoft.com/office/drawing/2014/main" id="{00000000-0008-0000-0700-000086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903" name="TextBox 10">
          <a:hlinkClick xmlns:r="http://schemas.openxmlformats.org/officeDocument/2006/relationships" r:id="rId1"/>
          <a:extLst>
            <a:ext uri="{FF2B5EF4-FFF2-40B4-BE49-F238E27FC236}">
              <a16:creationId xmlns:a16="http://schemas.microsoft.com/office/drawing/2014/main" id="{00000000-0008-0000-0700-000087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904" name="TextBox 10">
          <a:hlinkClick xmlns:r="http://schemas.openxmlformats.org/officeDocument/2006/relationships" r:id="rId1"/>
          <a:extLst>
            <a:ext uri="{FF2B5EF4-FFF2-40B4-BE49-F238E27FC236}">
              <a16:creationId xmlns:a16="http://schemas.microsoft.com/office/drawing/2014/main" id="{00000000-0008-0000-0700-000088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905" name="TextBox 10">
          <a:hlinkClick xmlns:r="http://schemas.openxmlformats.org/officeDocument/2006/relationships" r:id="rId1"/>
          <a:extLst>
            <a:ext uri="{FF2B5EF4-FFF2-40B4-BE49-F238E27FC236}">
              <a16:creationId xmlns:a16="http://schemas.microsoft.com/office/drawing/2014/main" id="{00000000-0008-0000-0700-000089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906" name="TextBox 10">
          <a:hlinkClick xmlns:r="http://schemas.openxmlformats.org/officeDocument/2006/relationships" r:id="rId1"/>
          <a:extLst>
            <a:ext uri="{FF2B5EF4-FFF2-40B4-BE49-F238E27FC236}">
              <a16:creationId xmlns:a16="http://schemas.microsoft.com/office/drawing/2014/main" id="{00000000-0008-0000-0700-00008A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65</xdr:row>
      <xdr:rowOff>38100</xdr:rowOff>
    </xdr:from>
    <xdr:ext cx="2171700" cy="190500"/>
    <xdr:sp macro="" textlink="">
      <xdr:nvSpPr>
        <xdr:cNvPr id="907" name="TextBox 10">
          <a:hlinkClick xmlns:r="http://schemas.openxmlformats.org/officeDocument/2006/relationships" r:id="rId1"/>
          <a:extLst>
            <a:ext uri="{FF2B5EF4-FFF2-40B4-BE49-F238E27FC236}">
              <a16:creationId xmlns:a16="http://schemas.microsoft.com/office/drawing/2014/main" id="{00000000-0008-0000-0700-00008B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908" name="TextBox 10">
          <a:hlinkClick xmlns:r="http://schemas.openxmlformats.org/officeDocument/2006/relationships" r:id="rId1"/>
          <a:extLst>
            <a:ext uri="{FF2B5EF4-FFF2-40B4-BE49-F238E27FC236}">
              <a16:creationId xmlns:a16="http://schemas.microsoft.com/office/drawing/2014/main" id="{00000000-0008-0000-0700-00008C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909" name="TextBox 10">
          <a:hlinkClick xmlns:r="http://schemas.openxmlformats.org/officeDocument/2006/relationships" r:id="rId1"/>
          <a:extLst>
            <a:ext uri="{FF2B5EF4-FFF2-40B4-BE49-F238E27FC236}">
              <a16:creationId xmlns:a16="http://schemas.microsoft.com/office/drawing/2014/main" id="{00000000-0008-0000-0700-00008D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910" name="TextBox 10">
          <a:hlinkClick xmlns:r="http://schemas.openxmlformats.org/officeDocument/2006/relationships" r:id="rId1"/>
          <a:extLst>
            <a:ext uri="{FF2B5EF4-FFF2-40B4-BE49-F238E27FC236}">
              <a16:creationId xmlns:a16="http://schemas.microsoft.com/office/drawing/2014/main" id="{00000000-0008-0000-0700-00008E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911" name="TextBox 10">
          <a:hlinkClick xmlns:r="http://schemas.openxmlformats.org/officeDocument/2006/relationships" r:id="rId1"/>
          <a:extLst>
            <a:ext uri="{FF2B5EF4-FFF2-40B4-BE49-F238E27FC236}">
              <a16:creationId xmlns:a16="http://schemas.microsoft.com/office/drawing/2014/main" id="{00000000-0008-0000-0700-00008F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912" name="TextBox 10">
          <a:hlinkClick xmlns:r="http://schemas.openxmlformats.org/officeDocument/2006/relationships" r:id="rId1"/>
          <a:extLst>
            <a:ext uri="{FF2B5EF4-FFF2-40B4-BE49-F238E27FC236}">
              <a16:creationId xmlns:a16="http://schemas.microsoft.com/office/drawing/2014/main" id="{00000000-0008-0000-0700-000090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913" name="TextBox 10">
          <a:hlinkClick xmlns:r="http://schemas.openxmlformats.org/officeDocument/2006/relationships" r:id="rId1"/>
          <a:extLst>
            <a:ext uri="{FF2B5EF4-FFF2-40B4-BE49-F238E27FC236}">
              <a16:creationId xmlns:a16="http://schemas.microsoft.com/office/drawing/2014/main" id="{00000000-0008-0000-0700-000091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914" name="TextBox 10">
          <a:hlinkClick xmlns:r="http://schemas.openxmlformats.org/officeDocument/2006/relationships" r:id="rId1"/>
          <a:extLst>
            <a:ext uri="{FF2B5EF4-FFF2-40B4-BE49-F238E27FC236}">
              <a16:creationId xmlns:a16="http://schemas.microsoft.com/office/drawing/2014/main" id="{00000000-0008-0000-0700-000092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915" name="TextBox 10">
          <a:hlinkClick xmlns:r="http://schemas.openxmlformats.org/officeDocument/2006/relationships" r:id="rId1"/>
          <a:extLst>
            <a:ext uri="{FF2B5EF4-FFF2-40B4-BE49-F238E27FC236}">
              <a16:creationId xmlns:a16="http://schemas.microsoft.com/office/drawing/2014/main" id="{00000000-0008-0000-0700-000093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916" name="TextBox 10">
          <a:hlinkClick xmlns:r="http://schemas.openxmlformats.org/officeDocument/2006/relationships" r:id="rId1"/>
          <a:extLst>
            <a:ext uri="{FF2B5EF4-FFF2-40B4-BE49-F238E27FC236}">
              <a16:creationId xmlns:a16="http://schemas.microsoft.com/office/drawing/2014/main" id="{00000000-0008-0000-0700-000094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917" name="TextBox 10">
          <a:hlinkClick xmlns:r="http://schemas.openxmlformats.org/officeDocument/2006/relationships" r:id="rId1"/>
          <a:extLst>
            <a:ext uri="{FF2B5EF4-FFF2-40B4-BE49-F238E27FC236}">
              <a16:creationId xmlns:a16="http://schemas.microsoft.com/office/drawing/2014/main" id="{00000000-0008-0000-0700-000095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918" name="TextBox 10">
          <a:hlinkClick xmlns:r="http://schemas.openxmlformats.org/officeDocument/2006/relationships" r:id="rId1"/>
          <a:extLst>
            <a:ext uri="{FF2B5EF4-FFF2-40B4-BE49-F238E27FC236}">
              <a16:creationId xmlns:a16="http://schemas.microsoft.com/office/drawing/2014/main" id="{00000000-0008-0000-0700-000096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919" name="TextBox 10">
          <a:hlinkClick xmlns:r="http://schemas.openxmlformats.org/officeDocument/2006/relationships" r:id="rId1"/>
          <a:extLst>
            <a:ext uri="{FF2B5EF4-FFF2-40B4-BE49-F238E27FC236}">
              <a16:creationId xmlns:a16="http://schemas.microsoft.com/office/drawing/2014/main" id="{00000000-0008-0000-0700-000097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920" name="TextBox 10">
          <a:hlinkClick xmlns:r="http://schemas.openxmlformats.org/officeDocument/2006/relationships" r:id="rId1"/>
          <a:extLst>
            <a:ext uri="{FF2B5EF4-FFF2-40B4-BE49-F238E27FC236}">
              <a16:creationId xmlns:a16="http://schemas.microsoft.com/office/drawing/2014/main" id="{00000000-0008-0000-0700-000098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921" name="TextBox 10">
          <a:hlinkClick xmlns:r="http://schemas.openxmlformats.org/officeDocument/2006/relationships" r:id="rId1"/>
          <a:extLst>
            <a:ext uri="{FF2B5EF4-FFF2-40B4-BE49-F238E27FC236}">
              <a16:creationId xmlns:a16="http://schemas.microsoft.com/office/drawing/2014/main" id="{00000000-0008-0000-0700-000099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922" name="TextBox 10">
          <a:hlinkClick xmlns:r="http://schemas.openxmlformats.org/officeDocument/2006/relationships" r:id="rId1"/>
          <a:extLst>
            <a:ext uri="{FF2B5EF4-FFF2-40B4-BE49-F238E27FC236}">
              <a16:creationId xmlns:a16="http://schemas.microsoft.com/office/drawing/2014/main" id="{00000000-0008-0000-0700-00009A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923" name="TextBox 10">
          <a:hlinkClick xmlns:r="http://schemas.openxmlformats.org/officeDocument/2006/relationships" r:id="rId1"/>
          <a:extLst>
            <a:ext uri="{FF2B5EF4-FFF2-40B4-BE49-F238E27FC236}">
              <a16:creationId xmlns:a16="http://schemas.microsoft.com/office/drawing/2014/main" id="{00000000-0008-0000-0700-00009B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924" name="TextBox 10">
          <a:hlinkClick xmlns:r="http://schemas.openxmlformats.org/officeDocument/2006/relationships" r:id="rId1"/>
          <a:extLst>
            <a:ext uri="{FF2B5EF4-FFF2-40B4-BE49-F238E27FC236}">
              <a16:creationId xmlns:a16="http://schemas.microsoft.com/office/drawing/2014/main" id="{00000000-0008-0000-0700-00009C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925" name="TextBox 10">
          <a:hlinkClick xmlns:r="http://schemas.openxmlformats.org/officeDocument/2006/relationships" r:id="rId1"/>
          <a:extLst>
            <a:ext uri="{FF2B5EF4-FFF2-40B4-BE49-F238E27FC236}">
              <a16:creationId xmlns:a16="http://schemas.microsoft.com/office/drawing/2014/main" id="{00000000-0008-0000-0700-00009D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926" name="TextBox 10">
          <a:hlinkClick xmlns:r="http://schemas.openxmlformats.org/officeDocument/2006/relationships" r:id="rId1"/>
          <a:extLst>
            <a:ext uri="{FF2B5EF4-FFF2-40B4-BE49-F238E27FC236}">
              <a16:creationId xmlns:a16="http://schemas.microsoft.com/office/drawing/2014/main" id="{00000000-0008-0000-0700-00009E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927" name="TextBox 10">
          <a:hlinkClick xmlns:r="http://schemas.openxmlformats.org/officeDocument/2006/relationships" r:id="rId1"/>
          <a:extLst>
            <a:ext uri="{FF2B5EF4-FFF2-40B4-BE49-F238E27FC236}">
              <a16:creationId xmlns:a16="http://schemas.microsoft.com/office/drawing/2014/main" id="{00000000-0008-0000-0700-00009F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66</xdr:row>
      <xdr:rowOff>38100</xdr:rowOff>
    </xdr:from>
    <xdr:ext cx="2171700" cy="190500"/>
    <xdr:sp macro="" textlink="">
      <xdr:nvSpPr>
        <xdr:cNvPr id="928" name="TextBox 10">
          <a:hlinkClick xmlns:r="http://schemas.openxmlformats.org/officeDocument/2006/relationships" r:id="rId1"/>
          <a:extLst>
            <a:ext uri="{FF2B5EF4-FFF2-40B4-BE49-F238E27FC236}">
              <a16:creationId xmlns:a16="http://schemas.microsoft.com/office/drawing/2014/main" id="{00000000-0008-0000-0700-0000A0030000}"/>
            </a:ext>
          </a:extLst>
        </xdr:cNvPr>
        <xdr:cNvSpPr txBox="1"/>
      </xdr:nvSpPr>
      <xdr:spPr>
        <a:xfrm>
          <a:off x="6038850" y="9563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929" name="TextBox 10">
          <a:hlinkClick xmlns:r="http://schemas.openxmlformats.org/officeDocument/2006/relationships" r:id="rId1"/>
          <a:extLst>
            <a:ext uri="{FF2B5EF4-FFF2-40B4-BE49-F238E27FC236}">
              <a16:creationId xmlns:a16="http://schemas.microsoft.com/office/drawing/2014/main" id="{00000000-0008-0000-0700-0000A1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930" name="TextBox 10">
          <a:hlinkClick xmlns:r="http://schemas.openxmlformats.org/officeDocument/2006/relationships" r:id="rId1"/>
          <a:extLst>
            <a:ext uri="{FF2B5EF4-FFF2-40B4-BE49-F238E27FC236}">
              <a16:creationId xmlns:a16="http://schemas.microsoft.com/office/drawing/2014/main" id="{00000000-0008-0000-0700-0000A2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931" name="TextBox 10">
          <a:hlinkClick xmlns:r="http://schemas.openxmlformats.org/officeDocument/2006/relationships" r:id="rId1"/>
          <a:extLst>
            <a:ext uri="{FF2B5EF4-FFF2-40B4-BE49-F238E27FC236}">
              <a16:creationId xmlns:a16="http://schemas.microsoft.com/office/drawing/2014/main" id="{00000000-0008-0000-0700-0000A3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932" name="TextBox 10">
          <a:hlinkClick xmlns:r="http://schemas.openxmlformats.org/officeDocument/2006/relationships" r:id="rId1"/>
          <a:extLst>
            <a:ext uri="{FF2B5EF4-FFF2-40B4-BE49-F238E27FC236}">
              <a16:creationId xmlns:a16="http://schemas.microsoft.com/office/drawing/2014/main" id="{00000000-0008-0000-0700-0000A4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933" name="TextBox 10">
          <a:hlinkClick xmlns:r="http://schemas.openxmlformats.org/officeDocument/2006/relationships" r:id="rId1"/>
          <a:extLst>
            <a:ext uri="{FF2B5EF4-FFF2-40B4-BE49-F238E27FC236}">
              <a16:creationId xmlns:a16="http://schemas.microsoft.com/office/drawing/2014/main" id="{00000000-0008-0000-0700-0000A5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934" name="TextBox 10">
          <a:hlinkClick xmlns:r="http://schemas.openxmlformats.org/officeDocument/2006/relationships" r:id="rId1"/>
          <a:extLst>
            <a:ext uri="{FF2B5EF4-FFF2-40B4-BE49-F238E27FC236}">
              <a16:creationId xmlns:a16="http://schemas.microsoft.com/office/drawing/2014/main" id="{00000000-0008-0000-0700-0000A6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935" name="TextBox 10">
          <a:hlinkClick xmlns:r="http://schemas.openxmlformats.org/officeDocument/2006/relationships" r:id="rId1"/>
          <a:extLst>
            <a:ext uri="{FF2B5EF4-FFF2-40B4-BE49-F238E27FC236}">
              <a16:creationId xmlns:a16="http://schemas.microsoft.com/office/drawing/2014/main" id="{00000000-0008-0000-0700-0000A7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936" name="TextBox 10">
          <a:hlinkClick xmlns:r="http://schemas.openxmlformats.org/officeDocument/2006/relationships" r:id="rId1"/>
          <a:extLst>
            <a:ext uri="{FF2B5EF4-FFF2-40B4-BE49-F238E27FC236}">
              <a16:creationId xmlns:a16="http://schemas.microsoft.com/office/drawing/2014/main" id="{00000000-0008-0000-0700-0000A8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937" name="TextBox 10">
          <a:hlinkClick xmlns:r="http://schemas.openxmlformats.org/officeDocument/2006/relationships" r:id="rId1"/>
          <a:extLst>
            <a:ext uri="{FF2B5EF4-FFF2-40B4-BE49-F238E27FC236}">
              <a16:creationId xmlns:a16="http://schemas.microsoft.com/office/drawing/2014/main" id="{00000000-0008-0000-0700-0000A9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938" name="TextBox 10">
          <a:hlinkClick xmlns:r="http://schemas.openxmlformats.org/officeDocument/2006/relationships" r:id="rId1"/>
          <a:extLst>
            <a:ext uri="{FF2B5EF4-FFF2-40B4-BE49-F238E27FC236}">
              <a16:creationId xmlns:a16="http://schemas.microsoft.com/office/drawing/2014/main" id="{00000000-0008-0000-0700-0000AA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939" name="TextBox 10">
          <a:hlinkClick xmlns:r="http://schemas.openxmlformats.org/officeDocument/2006/relationships" r:id="rId1"/>
          <a:extLst>
            <a:ext uri="{FF2B5EF4-FFF2-40B4-BE49-F238E27FC236}">
              <a16:creationId xmlns:a16="http://schemas.microsoft.com/office/drawing/2014/main" id="{00000000-0008-0000-0700-0000AB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940" name="TextBox 10">
          <a:hlinkClick xmlns:r="http://schemas.openxmlformats.org/officeDocument/2006/relationships" r:id="rId1"/>
          <a:extLst>
            <a:ext uri="{FF2B5EF4-FFF2-40B4-BE49-F238E27FC236}">
              <a16:creationId xmlns:a16="http://schemas.microsoft.com/office/drawing/2014/main" id="{00000000-0008-0000-0700-0000AC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67</xdr:row>
      <xdr:rowOff>38100</xdr:rowOff>
    </xdr:from>
    <xdr:ext cx="2171700" cy="190500"/>
    <xdr:sp macro="" textlink="">
      <xdr:nvSpPr>
        <xdr:cNvPr id="941" name="TextBox 10">
          <a:hlinkClick xmlns:r="http://schemas.openxmlformats.org/officeDocument/2006/relationships" r:id="rId1"/>
          <a:extLst>
            <a:ext uri="{FF2B5EF4-FFF2-40B4-BE49-F238E27FC236}">
              <a16:creationId xmlns:a16="http://schemas.microsoft.com/office/drawing/2014/main" id="{00000000-0008-0000-0700-0000AD030000}"/>
            </a:ext>
          </a:extLst>
        </xdr:cNvPr>
        <xdr:cNvSpPr txBox="1"/>
      </xdr:nvSpPr>
      <xdr:spPr>
        <a:xfrm>
          <a:off x="6038850" y="9753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942" name="TextBox 10">
          <a:hlinkClick xmlns:r="http://schemas.openxmlformats.org/officeDocument/2006/relationships" r:id="rId1"/>
          <a:extLst>
            <a:ext uri="{FF2B5EF4-FFF2-40B4-BE49-F238E27FC236}">
              <a16:creationId xmlns:a16="http://schemas.microsoft.com/office/drawing/2014/main" id="{00000000-0008-0000-0700-0000AE030000}"/>
            </a:ext>
          </a:extLst>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943" name="TextBox 10">
          <a:hlinkClick xmlns:r="http://schemas.openxmlformats.org/officeDocument/2006/relationships" r:id="rId1"/>
          <a:extLst>
            <a:ext uri="{FF2B5EF4-FFF2-40B4-BE49-F238E27FC236}">
              <a16:creationId xmlns:a16="http://schemas.microsoft.com/office/drawing/2014/main" id="{00000000-0008-0000-0700-0000AF030000}"/>
            </a:ext>
          </a:extLst>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944" name="TextBox 10">
          <a:hlinkClick xmlns:r="http://schemas.openxmlformats.org/officeDocument/2006/relationships" r:id="rId1"/>
          <a:extLst>
            <a:ext uri="{FF2B5EF4-FFF2-40B4-BE49-F238E27FC236}">
              <a16:creationId xmlns:a16="http://schemas.microsoft.com/office/drawing/2014/main" id="{00000000-0008-0000-0700-0000B0030000}"/>
            </a:ext>
          </a:extLst>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945" name="TextBox 10">
          <a:hlinkClick xmlns:r="http://schemas.openxmlformats.org/officeDocument/2006/relationships" r:id="rId1"/>
          <a:extLst>
            <a:ext uri="{FF2B5EF4-FFF2-40B4-BE49-F238E27FC236}">
              <a16:creationId xmlns:a16="http://schemas.microsoft.com/office/drawing/2014/main" id="{00000000-0008-0000-0700-0000B1030000}"/>
            </a:ext>
          </a:extLst>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946" name="TextBox 10">
          <a:hlinkClick xmlns:r="http://schemas.openxmlformats.org/officeDocument/2006/relationships" r:id="rId1"/>
          <a:extLst>
            <a:ext uri="{FF2B5EF4-FFF2-40B4-BE49-F238E27FC236}">
              <a16:creationId xmlns:a16="http://schemas.microsoft.com/office/drawing/2014/main" id="{00000000-0008-0000-0700-0000B2030000}"/>
            </a:ext>
          </a:extLst>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947" name="TextBox 10">
          <a:hlinkClick xmlns:r="http://schemas.openxmlformats.org/officeDocument/2006/relationships" r:id="rId1"/>
          <a:extLst>
            <a:ext uri="{FF2B5EF4-FFF2-40B4-BE49-F238E27FC236}">
              <a16:creationId xmlns:a16="http://schemas.microsoft.com/office/drawing/2014/main" id="{00000000-0008-0000-0700-0000B3030000}"/>
            </a:ext>
          </a:extLst>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948" name="TextBox 10">
          <a:hlinkClick xmlns:r="http://schemas.openxmlformats.org/officeDocument/2006/relationships" r:id="rId1"/>
          <a:extLst>
            <a:ext uri="{FF2B5EF4-FFF2-40B4-BE49-F238E27FC236}">
              <a16:creationId xmlns:a16="http://schemas.microsoft.com/office/drawing/2014/main" id="{00000000-0008-0000-0700-0000B4030000}"/>
            </a:ext>
          </a:extLst>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949" name="TextBox 10">
          <a:hlinkClick xmlns:r="http://schemas.openxmlformats.org/officeDocument/2006/relationships" r:id="rId1"/>
          <a:extLst>
            <a:ext uri="{FF2B5EF4-FFF2-40B4-BE49-F238E27FC236}">
              <a16:creationId xmlns:a16="http://schemas.microsoft.com/office/drawing/2014/main" id="{00000000-0008-0000-0700-0000B5030000}"/>
            </a:ext>
          </a:extLst>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950" name="TextBox 10">
          <a:hlinkClick xmlns:r="http://schemas.openxmlformats.org/officeDocument/2006/relationships" r:id="rId1"/>
          <a:extLst>
            <a:ext uri="{FF2B5EF4-FFF2-40B4-BE49-F238E27FC236}">
              <a16:creationId xmlns:a16="http://schemas.microsoft.com/office/drawing/2014/main" id="{00000000-0008-0000-0700-0000B6030000}"/>
            </a:ext>
          </a:extLst>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951" name="TextBox 10">
          <a:hlinkClick xmlns:r="http://schemas.openxmlformats.org/officeDocument/2006/relationships" r:id="rId1"/>
          <a:extLst>
            <a:ext uri="{FF2B5EF4-FFF2-40B4-BE49-F238E27FC236}">
              <a16:creationId xmlns:a16="http://schemas.microsoft.com/office/drawing/2014/main" id="{00000000-0008-0000-0700-0000B7030000}"/>
            </a:ext>
          </a:extLst>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952" name="TextBox 10">
          <a:hlinkClick xmlns:r="http://schemas.openxmlformats.org/officeDocument/2006/relationships" r:id="rId1"/>
          <a:extLst>
            <a:ext uri="{FF2B5EF4-FFF2-40B4-BE49-F238E27FC236}">
              <a16:creationId xmlns:a16="http://schemas.microsoft.com/office/drawing/2014/main" id="{00000000-0008-0000-0700-0000B8030000}"/>
            </a:ext>
          </a:extLst>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953" name="TextBox 10">
          <a:hlinkClick xmlns:r="http://schemas.openxmlformats.org/officeDocument/2006/relationships" r:id="rId1"/>
          <a:extLst>
            <a:ext uri="{FF2B5EF4-FFF2-40B4-BE49-F238E27FC236}">
              <a16:creationId xmlns:a16="http://schemas.microsoft.com/office/drawing/2014/main" id="{00000000-0008-0000-0700-0000B9030000}"/>
            </a:ext>
          </a:extLst>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954" name="TextBox 10">
          <a:hlinkClick xmlns:r="http://schemas.openxmlformats.org/officeDocument/2006/relationships" r:id="rId1"/>
          <a:extLst>
            <a:ext uri="{FF2B5EF4-FFF2-40B4-BE49-F238E27FC236}">
              <a16:creationId xmlns:a16="http://schemas.microsoft.com/office/drawing/2014/main" id="{00000000-0008-0000-0700-0000BA030000}"/>
            </a:ext>
          </a:extLst>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955" name="TextBox 10">
          <a:hlinkClick xmlns:r="http://schemas.openxmlformats.org/officeDocument/2006/relationships" r:id="rId1"/>
          <a:extLst>
            <a:ext uri="{FF2B5EF4-FFF2-40B4-BE49-F238E27FC236}">
              <a16:creationId xmlns:a16="http://schemas.microsoft.com/office/drawing/2014/main" id="{00000000-0008-0000-0700-0000BB030000}"/>
            </a:ext>
          </a:extLst>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956" name="TextBox 10">
          <a:hlinkClick xmlns:r="http://schemas.openxmlformats.org/officeDocument/2006/relationships" r:id="rId1"/>
          <a:extLst>
            <a:ext uri="{FF2B5EF4-FFF2-40B4-BE49-F238E27FC236}">
              <a16:creationId xmlns:a16="http://schemas.microsoft.com/office/drawing/2014/main" id="{00000000-0008-0000-0700-0000BC030000}"/>
            </a:ext>
          </a:extLst>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957" name="TextBox 10">
          <a:hlinkClick xmlns:r="http://schemas.openxmlformats.org/officeDocument/2006/relationships" r:id="rId1"/>
          <a:extLst>
            <a:ext uri="{FF2B5EF4-FFF2-40B4-BE49-F238E27FC236}">
              <a16:creationId xmlns:a16="http://schemas.microsoft.com/office/drawing/2014/main" id="{00000000-0008-0000-0700-0000BD030000}"/>
            </a:ext>
          </a:extLst>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958" name="TextBox 10">
          <a:hlinkClick xmlns:r="http://schemas.openxmlformats.org/officeDocument/2006/relationships" r:id="rId1"/>
          <a:extLst>
            <a:ext uri="{FF2B5EF4-FFF2-40B4-BE49-F238E27FC236}">
              <a16:creationId xmlns:a16="http://schemas.microsoft.com/office/drawing/2014/main" id="{00000000-0008-0000-0700-0000BE030000}"/>
            </a:ext>
          </a:extLst>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959" name="TextBox 10">
          <a:hlinkClick xmlns:r="http://schemas.openxmlformats.org/officeDocument/2006/relationships" r:id="rId1"/>
          <a:extLst>
            <a:ext uri="{FF2B5EF4-FFF2-40B4-BE49-F238E27FC236}">
              <a16:creationId xmlns:a16="http://schemas.microsoft.com/office/drawing/2014/main" id="{00000000-0008-0000-0700-0000BF030000}"/>
            </a:ext>
          </a:extLst>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960" name="TextBox 10">
          <a:hlinkClick xmlns:r="http://schemas.openxmlformats.org/officeDocument/2006/relationships" r:id="rId1"/>
          <a:extLst>
            <a:ext uri="{FF2B5EF4-FFF2-40B4-BE49-F238E27FC236}">
              <a16:creationId xmlns:a16="http://schemas.microsoft.com/office/drawing/2014/main" id="{00000000-0008-0000-0700-0000C0030000}"/>
            </a:ext>
          </a:extLst>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961" name="TextBox 10">
          <a:hlinkClick xmlns:r="http://schemas.openxmlformats.org/officeDocument/2006/relationships" r:id="rId1"/>
          <a:extLst>
            <a:ext uri="{FF2B5EF4-FFF2-40B4-BE49-F238E27FC236}">
              <a16:creationId xmlns:a16="http://schemas.microsoft.com/office/drawing/2014/main" id="{00000000-0008-0000-0700-0000C1030000}"/>
            </a:ext>
          </a:extLst>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68</xdr:row>
      <xdr:rowOff>38100</xdr:rowOff>
    </xdr:from>
    <xdr:ext cx="2171700" cy="190500"/>
    <xdr:sp macro="" textlink="">
      <xdr:nvSpPr>
        <xdr:cNvPr id="962" name="TextBox 10">
          <a:hlinkClick xmlns:r="http://schemas.openxmlformats.org/officeDocument/2006/relationships" r:id="rId1"/>
          <a:extLst>
            <a:ext uri="{FF2B5EF4-FFF2-40B4-BE49-F238E27FC236}">
              <a16:creationId xmlns:a16="http://schemas.microsoft.com/office/drawing/2014/main" id="{00000000-0008-0000-0700-0000C2030000}"/>
            </a:ext>
          </a:extLst>
        </xdr:cNvPr>
        <xdr:cNvSpPr txBox="1"/>
      </xdr:nvSpPr>
      <xdr:spPr>
        <a:xfrm>
          <a:off x="6038850" y="12611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963" name="TextBox 10">
          <a:hlinkClick xmlns:r="http://schemas.openxmlformats.org/officeDocument/2006/relationships" r:id="rId1"/>
          <a:extLst>
            <a:ext uri="{FF2B5EF4-FFF2-40B4-BE49-F238E27FC236}">
              <a16:creationId xmlns:a16="http://schemas.microsoft.com/office/drawing/2014/main" id="{00000000-0008-0000-0700-0000C3030000}"/>
            </a:ext>
          </a:extLst>
        </xdr:cNvPr>
        <xdr:cNvSpPr txBox="1"/>
      </xdr:nvSpPr>
      <xdr:spPr>
        <a:xfrm>
          <a:off x="6038850" y="12801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964" name="TextBox 10">
          <a:hlinkClick xmlns:r="http://schemas.openxmlformats.org/officeDocument/2006/relationships" r:id="rId1"/>
          <a:extLst>
            <a:ext uri="{FF2B5EF4-FFF2-40B4-BE49-F238E27FC236}">
              <a16:creationId xmlns:a16="http://schemas.microsoft.com/office/drawing/2014/main" id="{00000000-0008-0000-0700-0000C4030000}"/>
            </a:ext>
          </a:extLst>
        </xdr:cNvPr>
        <xdr:cNvSpPr txBox="1"/>
      </xdr:nvSpPr>
      <xdr:spPr>
        <a:xfrm>
          <a:off x="6038850" y="12801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965" name="TextBox 10">
          <a:hlinkClick xmlns:r="http://schemas.openxmlformats.org/officeDocument/2006/relationships" r:id="rId1"/>
          <a:extLst>
            <a:ext uri="{FF2B5EF4-FFF2-40B4-BE49-F238E27FC236}">
              <a16:creationId xmlns:a16="http://schemas.microsoft.com/office/drawing/2014/main" id="{00000000-0008-0000-0700-0000C5030000}"/>
            </a:ext>
          </a:extLst>
        </xdr:cNvPr>
        <xdr:cNvSpPr txBox="1"/>
      </xdr:nvSpPr>
      <xdr:spPr>
        <a:xfrm>
          <a:off x="6038850" y="12801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966" name="TextBox 10">
          <a:hlinkClick xmlns:r="http://schemas.openxmlformats.org/officeDocument/2006/relationships" r:id="rId1"/>
          <a:extLst>
            <a:ext uri="{FF2B5EF4-FFF2-40B4-BE49-F238E27FC236}">
              <a16:creationId xmlns:a16="http://schemas.microsoft.com/office/drawing/2014/main" id="{00000000-0008-0000-0700-0000C6030000}"/>
            </a:ext>
          </a:extLst>
        </xdr:cNvPr>
        <xdr:cNvSpPr txBox="1"/>
      </xdr:nvSpPr>
      <xdr:spPr>
        <a:xfrm>
          <a:off x="6038850" y="12801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967" name="TextBox 10">
          <a:hlinkClick xmlns:r="http://schemas.openxmlformats.org/officeDocument/2006/relationships" r:id="rId1"/>
          <a:extLst>
            <a:ext uri="{FF2B5EF4-FFF2-40B4-BE49-F238E27FC236}">
              <a16:creationId xmlns:a16="http://schemas.microsoft.com/office/drawing/2014/main" id="{00000000-0008-0000-0700-0000C7030000}"/>
            </a:ext>
          </a:extLst>
        </xdr:cNvPr>
        <xdr:cNvSpPr txBox="1"/>
      </xdr:nvSpPr>
      <xdr:spPr>
        <a:xfrm>
          <a:off x="6038850" y="12801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968" name="TextBox 10">
          <a:hlinkClick xmlns:r="http://schemas.openxmlformats.org/officeDocument/2006/relationships" r:id="rId1"/>
          <a:extLst>
            <a:ext uri="{FF2B5EF4-FFF2-40B4-BE49-F238E27FC236}">
              <a16:creationId xmlns:a16="http://schemas.microsoft.com/office/drawing/2014/main" id="{00000000-0008-0000-0700-0000C8030000}"/>
            </a:ext>
          </a:extLst>
        </xdr:cNvPr>
        <xdr:cNvSpPr txBox="1"/>
      </xdr:nvSpPr>
      <xdr:spPr>
        <a:xfrm>
          <a:off x="6038850" y="12801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969" name="TextBox 10">
          <a:hlinkClick xmlns:r="http://schemas.openxmlformats.org/officeDocument/2006/relationships" r:id="rId1"/>
          <a:extLst>
            <a:ext uri="{FF2B5EF4-FFF2-40B4-BE49-F238E27FC236}">
              <a16:creationId xmlns:a16="http://schemas.microsoft.com/office/drawing/2014/main" id="{00000000-0008-0000-0700-0000C9030000}"/>
            </a:ext>
          </a:extLst>
        </xdr:cNvPr>
        <xdr:cNvSpPr txBox="1"/>
      </xdr:nvSpPr>
      <xdr:spPr>
        <a:xfrm>
          <a:off x="6038850" y="12801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970" name="TextBox 10">
          <a:hlinkClick xmlns:r="http://schemas.openxmlformats.org/officeDocument/2006/relationships" r:id="rId1"/>
          <a:extLst>
            <a:ext uri="{FF2B5EF4-FFF2-40B4-BE49-F238E27FC236}">
              <a16:creationId xmlns:a16="http://schemas.microsoft.com/office/drawing/2014/main" id="{00000000-0008-0000-0700-0000CA030000}"/>
            </a:ext>
          </a:extLst>
        </xdr:cNvPr>
        <xdr:cNvSpPr txBox="1"/>
      </xdr:nvSpPr>
      <xdr:spPr>
        <a:xfrm>
          <a:off x="6038850" y="12801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971" name="TextBox 10">
          <a:hlinkClick xmlns:r="http://schemas.openxmlformats.org/officeDocument/2006/relationships" r:id="rId1"/>
          <a:extLst>
            <a:ext uri="{FF2B5EF4-FFF2-40B4-BE49-F238E27FC236}">
              <a16:creationId xmlns:a16="http://schemas.microsoft.com/office/drawing/2014/main" id="{00000000-0008-0000-0700-0000CB030000}"/>
            </a:ext>
          </a:extLst>
        </xdr:cNvPr>
        <xdr:cNvSpPr txBox="1"/>
      </xdr:nvSpPr>
      <xdr:spPr>
        <a:xfrm>
          <a:off x="6038850" y="12801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972" name="TextBox 10">
          <a:hlinkClick xmlns:r="http://schemas.openxmlformats.org/officeDocument/2006/relationships" r:id="rId1"/>
          <a:extLst>
            <a:ext uri="{FF2B5EF4-FFF2-40B4-BE49-F238E27FC236}">
              <a16:creationId xmlns:a16="http://schemas.microsoft.com/office/drawing/2014/main" id="{00000000-0008-0000-0700-0000CC030000}"/>
            </a:ext>
          </a:extLst>
        </xdr:cNvPr>
        <xdr:cNvSpPr txBox="1"/>
      </xdr:nvSpPr>
      <xdr:spPr>
        <a:xfrm>
          <a:off x="6038850" y="12801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973" name="TextBox 10">
          <a:hlinkClick xmlns:r="http://schemas.openxmlformats.org/officeDocument/2006/relationships" r:id="rId1"/>
          <a:extLst>
            <a:ext uri="{FF2B5EF4-FFF2-40B4-BE49-F238E27FC236}">
              <a16:creationId xmlns:a16="http://schemas.microsoft.com/office/drawing/2014/main" id="{00000000-0008-0000-0700-0000CD030000}"/>
            </a:ext>
          </a:extLst>
        </xdr:cNvPr>
        <xdr:cNvSpPr txBox="1"/>
      </xdr:nvSpPr>
      <xdr:spPr>
        <a:xfrm>
          <a:off x="6038850" y="12801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974" name="TextBox 10">
          <a:hlinkClick xmlns:r="http://schemas.openxmlformats.org/officeDocument/2006/relationships" r:id="rId1"/>
          <a:extLst>
            <a:ext uri="{FF2B5EF4-FFF2-40B4-BE49-F238E27FC236}">
              <a16:creationId xmlns:a16="http://schemas.microsoft.com/office/drawing/2014/main" id="{00000000-0008-0000-0700-0000CE030000}"/>
            </a:ext>
          </a:extLst>
        </xdr:cNvPr>
        <xdr:cNvSpPr txBox="1"/>
      </xdr:nvSpPr>
      <xdr:spPr>
        <a:xfrm>
          <a:off x="6038850" y="12801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975" name="TextBox 10">
          <a:hlinkClick xmlns:r="http://schemas.openxmlformats.org/officeDocument/2006/relationships" r:id="rId1"/>
          <a:extLst>
            <a:ext uri="{FF2B5EF4-FFF2-40B4-BE49-F238E27FC236}">
              <a16:creationId xmlns:a16="http://schemas.microsoft.com/office/drawing/2014/main" id="{00000000-0008-0000-0700-0000CF030000}"/>
            </a:ext>
          </a:extLst>
        </xdr:cNvPr>
        <xdr:cNvSpPr txBox="1"/>
      </xdr:nvSpPr>
      <xdr:spPr>
        <a:xfrm>
          <a:off x="6038850" y="12801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976" name="TextBox 10">
          <a:hlinkClick xmlns:r="http://schemas.openxmlformats.org/officeDocument/2006/relationships" r:id="rId1"/>
          <a:extLst>
            <a:ext uri="{FF2B5EF4-FFF2-40B4-BE49-F238E27FC236}">
              <a16:creationId xmlns:a16="http://schemas.microsoft.com/office/drawing/2014/main" id="{00000000-0008-0000-0700-0000D003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977" name="TextBox 10">
          <a:hlinkClick xmlns:r="http://schemas.openxmlformats.org/officeDocument/2006/relationships" r:id="rId1"/>
          <a:extLst>
            <a:ext uri="{FF2B5EF4-FFF2-40B4-BE49-F238E27FC236}">
              <a16:creationId xmlns:a16="http://schemas.microsoft.com/office/drawing/2014/main" id="{00000000-0008-0000-0700-0000D103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978" name="TextBox 10">
          <a:hlinkClick xmlns:r="http://schemas.openxmlformats.org/officeDocument/2006/relationships" r:id="rId1"/>
          <a:extLst>
            <a:ext uri="{FF2B5EF4-FFF2-40B4-BE49-F238E27FC236}">
              <a16:creationId xmlns:a16="http://schemas.microsoft.com/office/drawing/2014/main" id="{00000000-0008-0000-0700-0000D203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979" name="TextBox 10">
          <a:hlinkClick xmlns:r="http://schemas.openxmlformats.org/officeDocument/2006/relationships" r:id="rId1"/>
          <a:extLst>
            <a:ext uri="{FF2B5EF4-FFF2-40B4-BE49-F238E27FC236}">
              <a16:creationId xmlns:a16="http://schemas.microsoft.com/office/drawing/2014/main" id="{00000000-0008-0000-0700-0000D303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980" name="TextBox 10">
          <a:hlinkClick xmlns:r="http://schemas.openxmlformats.org/officeDocument/2006/relationships" r:id="rId1"/>
          <a:extLst>
            <a:ext uri="{FF2B5EF4-FFF2-40B4-BE49-F238E27FC236}">
              <a16:creationId xmlns:a16="http://schemas.microsoft.com/office/drawing/2014/main" id="{00000000-0008-0000-0700-0000D403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981" name="TextBox 10">
          <a:hlinkClick xmlns:r="http://schemas.openxmlformats.org/officeDocument/2006/relationships" r:id="rId1"/>
          <a:extLst>
            <a:ext uri="{FF2B5EF4-FFF2-40B4-BE49-F238E27FC236}">
              <a16:creationId xmlns:a16="http://schemas.microsoft.com/office/drawing/2014/main" id="{00000000-0008-0000-0700-0000D503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982" name="TextBox 10">
          <a:hlinkClick xmlns:r="http://schemas.openxmlformats.org/officeDocument/2006/relationships" r:id="rId1"/>
          <a:extLst>
            <a:ext uri="{FF2B5EF4-FFF2-40B4-BE49-F238E27FC236}">
              <a16:creationId xmlns:a16="http://schemas.microsoft.com/office/drawing/2014/main" id="{00000000-0008-0000-0700-0000D603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983" name="TextBox 10">
          <a:hlinkClick xmlns:r="http://schemas.openxmlformats.org/officeDocument/2006/relationships" r:id="rId1"/>
          <a:extLst>
            <a:ext uri="{FF2B5EF4-FFF2-40B4-BE49-F238E27FC236}">
              <a16:creationId xmlns:a16="http://schemas.microsoft.com/office/drawing/2014/main" id="{00000000-0008-0000-0700-0000D703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984" name="TextBox 10">
          <a:hlinkClick xmlns:r="http://schemas.openxmlformats.org/officeDocument/2006/relationships" r:id="rId1"/>
          <a:extLst>
            <a:ext uri="{FF2B5EF4-FFF2-40B4-BE49-F238E27FC236}">
              <a16:creationId xmlns:a16="http://schemas.microsoft.com/office/drawing/2014/main" id="{00000000-0008-0000-0700-0000D803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985" name="TextBox 10">
          <a:hlinkClick xmlns:r="http://schemas.openxmlformats.org/officeDocument/2006/relationships" r:id="rId1"/>
          <a:extLst>
            <a:ext uri="{FF2B5EF4-FFF2-40B4-BE49-F238E27FC236}">
              <a16:creationId xmlns:a16="http://schemas.microsoft.com/office/drawing/2014/main" id="{00000000-0008-0000-0700-0000D903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986" name="TextBox 10">
          <a:hlinkClick xmlns:r="http://schemas.openxmlformats.org/officeDocument/2006/relationships" r:id="rId1"/>
          <a:extLst>
            <a:ext uri="{FF2B5EF4-FFF2-40B4-BE49-F238E27FC236}">
              <a16:creationId xmlns:a16="http://schemas.microsoft.com/office/drawing/2014/main" id="{00000000-0008-0000-0700-0000DA03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987" name="TextBox 10">
          <a:hlinkClick xmlns:r="http://schemas.openxmlformats.org/officeDocument/2006/relationships" r:id="rId1"/>
          <a:extLst>
            <a:ext uri="{FF2B5EF4-FFF2-40B4-BE49-F238E27FC236}">
              <a16:creationId xmlns:a16="http://schemas.microsoft.com/office/drawing/2014/main" id="{00000000-0008-0000-0700-0000DB03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988" name="TextBox 10">
          <a:hlinkClick xmlns:r="http://schemas.openxmlformats.org/officeDocument/2006/relationships" r:id="rId1"/>
          <a:extLst>
            <a:ext uri="{FF2B5EF4-FFF2-40B4-BE49-F238E27FC236}">
              <a16:creationId xmlns:a16="http://schemas.microsoft.com/office/drawing/2014/main" id="{00000000-0008-0000-0700-0000DC03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989" name="TextBox 10">
          <a:hlinkClick xmlns:r="http://schemas.openxmlformats.org/officeDocument/2006/relationships" r:id="rId1"/>
          <a:extLst>
            <a:ext uri="{FF2B5EF4-FFF2-40B4-BE49-F238E27FC236}">
              <a16:creationId xmlns:a16="http://schemas.microsoft.com/office/drawing/2014/main" id="{00000000-0008-0000-0700-0000DD03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990" name="TextBox 10">
          <a:hlinkClick xmlns:r="http://schemas.openxmlformats.org/officeDocument/2006/relationships" r:id="rId1"/>
          <a:extLst>
            <a:ext uri="{FF2B5EF4-FFF2-40B4-BE49-F238E27FC236}">
              <a16:creationId xmlns:a16="http://schemas.microsoft.com/office/drawing/2014/main" id="{00000000-0008-0000-0700-0000DE03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991" name="TextBox 10">
          <a:hlinkClick xmlns:r="http://schemas.openxmlformats.org/officeDocument/2006/relationships" r:id="rId1"/>
          <a:extLst>
            <a:ext uri="{FF2B5EF4-FFF2-40B4-BE49-F238E27FC236}">
              <a16:creationId xmlns:a16="http://schemas.microsoft.com/office/drawing/2014/main" id="{00000000-0008-0000-0700-0000DF03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992" name="TextBox 10">
          <a:hlinkClick xmlns:r="http://schemas.openxmlformats.org/officeDocument/2006/relationships" r:id="rId1"/>
          <a:extLst>
            <a:ext uri="{FF2B5EF4-FFF2-40B4-BE49-F238E27FC236}">
              <a16:creationId xmlns:a16="http://schemas.microsoft.com/office/drawing/2014/main" id="{00000000-0008-0000-0700-0000E003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993" name="TextBox 10">
          <a:hlinkClick xmlns:r="http://schemas.openxmlformats.org/officeDocument/2006/relationships" r:id="rId1"/>
          <a:extLst>
            <a:ext uri="{FF2B5EF4-FFF2-40B4-BE49-F238E27FC236}">
              <a16:creationId xmlns:a16="http://schemas.microsoft.com/office/drawing/2014/main" id="{00000000-0008-0000-0700-0000E103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994" name="TextBox 10">
          <a:hlinkClick xmlns:r="http://schemas.openxmlformats.org/officeDocument/2006/relationships" r:id="rId1"/>
          <a:extLst>
            <a:ext uri="{FF2B5EF4-FFF2-40B4-BE49-F238E27FC236}">
              <a16:creationId xmlns:a16="http://schemas.microsoft.com/office/drawing/2014/main" id="{00000000-0008-0000-0700-0000E203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995" name="TextBox 10">
          <a:hlinkClick xmlns:r="http://schemas.openxmlformats.org/officeDocument/2006/relationships" r:id="rId1"/>
          <a:extLst>
            <a:ext uri="{FF2B5EF4-FFF2-40B4-BE49-F238E27FC236}">
              <a16:creationId xmlns:a16="http://schemas.microsoft.com/office/drawing/2014/main" id="{00000000-0008-0000-0700-0000E303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69</xdr:row>
      <xdr:rowOff>38100</xdr:rowOff>
    </xdr:from>
    <xdr:ext cx="2171700" cy="190500"/>
    <xdr:sp macro="" textlink="">
      <xdr:nvSpPr>
        <xdr:cNvPr id="996" name="TextBox 10">
          <a:hlinkClick xmlns:r="http://schemas.openxmlformats.org/officeDocument/2006/relationships" r:id="rId1"/>
          <a:extLst>
            <a:ext uri="{FF2B5EF4-FFF2-40B4-BE49-F238E27FC236}">
              <a16:creationId xmlns:a16="http://schemas.microsoft.com/office/drawing/2014/main" id="{00000000-0008-0000-0700-0000E403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997" name="TextBox 10">
          <a:hlinkClick xmlns:r="http://schemas.openxmlformats.org/officeDocument/2006/relationships" r:id="rId1"/>
          <a:extLst>
            <a:ext uri="{FF2B5EF4-FFF2-40B4-BE49-F238E27FC236}">
              <a16:creationId xmlns:a16="http://schemas.microsoft.com/office/drawing/2014/main" id="{00000000-0008-0000-0700-0000E503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998" name="TextBox 10">
          <a:hlinkClick xmlns:r="http://schemas.openxmlformats.org/officeDocument/2006/relationships" r:id="rId1"/>
          <a:extLst>
            <a:ext uri="{FF2B5EF4-FFF2-40B4-BE49-F238E27FC236}">
              <a16:creationId xmlns:a16="http://schemas.microsoft.com/office/drawing/2014/main" id="{00000000-0008-0000-0700-0000E603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999" name="TextBox 10">
          <a:hlinkClick xmlns:r="http://schemas.openxmlformats.org/officeDocument/2006/relationships" r:id="rId1"/>
          <a:extLst>
            <a:ext uri="{FF2B5EF4-FFF2-40B4-BE49-F238E27FC236}">
              <a16:creationId xmlns:a16="http://schemas.microsoft.com/office/drawing/2014/main" id="{00000000-0008-0000-0700-0000E703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1000" name="TextBox 10">
          <a:hlinkClick xmlns:r="http://schemas.openxmlformats.org/officeDocument/2006/relationships" r:id="rId1"/>
          <a:extLst>
            <a:ext uri="{FF2B5EF4-FFF2-40B4-BE49-F238E27FC236}">
              <a16:creationId xmlns:a16="http://schemas.microsoft.com/office/drawing/2014/main" id="{00000000-0008-0000-0700-0000E803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1001" name="TextBox 10">
          <a:hlinkClick xmlns:r="http://schemas.openxmlformats.org/officeDocument/2006/relationships" r:id="rId1"/>
          <a:extLst>
            <a:ext uri="{FF2B5EF4-FFF2-40B4-BE49-F238E27FC236}">
              <a16:creationId xmlns:a16="http://schemas.microsoft.com/office/drawing/2014/main" id="{00000000-0008-0000-0700-0000E903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1002" name="TextBox 10">
          <a:hlinkClick xmlns:r="http://schemas.openxmlformats.org/officeDocument/2006/relationships" r:id="rId1"/>
          <a:extLst>
            <a:ext uri="{FF2B5EF4-FFF2-40B4-BE49-F238E27FC236}">
              <a16:creationId xmlns:a16="http://schemas.microsoft.com/office/drawing/2014/main" id="{00000000-0008-0000-0700-0000EA03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1003" name="TextBox 10">
          <a:hlinkClick xmlns:r="http://schemas.openxmlformats.org/officeDocument/2006/relationships" r:id="rId1"/>
          <a:extLst>
            <a:ext uri="{FF2B5EF4-FFF2-40B4-BE49-F238E27FC236}">
              <a16:creationId xmlns:a16="http://schemas.microsoft.com/office/drawing/2014/main" id="{00000000-0008-0000-0700-0000EB03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1004" name="TextBox 10">
          <a:hlinkClick xmlns:r="http://schemas.openxmlformats.org/officeDocument/2006/relationships" r:id="rId1"/>
          <a:extLst>
            <a:ext uri="{FF2B5EF4-FFF2-40B4-BE49-F238E27FC236}">
              <a16:creationId xmlns:a16="http://schemas.microsoft.com/office/drawing/2014/main" id="{00000000-0008-0000-0700-0000EC03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1005" name="TextBox 10">
          <a:hlinkClick xmlns:r="http://schemas.openxmlformats.org/officeDocument/2006/relationships" r:id="rId1"/>
          <a:extLst>
            <a:ext uri="{FF2B5EF4-FFF2-40B4-BE49-F238E27FC236}">
              <a16:creationId xmlns:a16="http://schemas.microsoft.com/office/drawing/2014/main" id="{00000000-0008-0000-0700-0000ED03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1006" name="TextBox 10">
          <a:hlinkClick xmlns:r="http://schemas.openxmlformats.org/officeDocument/2006/relationships" r:id="rId1"/>
          <a:extLst>
            <a:ext uri="{FF2B5EF4-FFF2-40B4-BE49-F238E27FC236}">
              <a16:creationId xmlns:a16="http://schemas.microsoft.com/office/drawing/2014/main" id="{00000000-0008-0000-0700-0000EE03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1007" name="TextBox 10">
          <a:hlinkClick xmlns:r="http://schemas.openxmlformats.org/officeDocument/2006/relationships" r:id="rId1"/>
          <a:extLst>
            <a:ext uri="{FF2B5EF4-FFF2-40B4-BE49-F238E27FC236}">
              <a16:creationId xmlns:a16="http://schemas.microsoft.com/office/drawing/2014/main" id="{00000000-0008-0000-0700-0000EF03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1008" name="TextBox 10">
          <a:hlinkClick xmlns:r="http://schemas.openxmlformats.org/officeDocument/2006/relationships" r:id="rId1"/>
          <a:extLst>
            <a:ext uri="{FF2B5EF4-FFF2-40B4-BE49-F238E27FC236}">
              <a16:creationId xmlns:a16="http://schemas.microsoft.com/office/drawing/2014/main" id="{00000000-0008-0000-0700-0000F003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1009" name="TextBox 10">
          <a:hlinkClick xmlns:r="http://schemas.openxmlformats.org/officeDocument/2006/relationships" r:id="rId1"/>
          <a:extLst>
            <a:ext uri="{FF2B5EF4-FFF2-40B4-BE49-F238E27FC236}">
              <a16:creationId xmlns:a16="http://schemas.microsoft.com/office/drawing/2014/main" id="{00000000-0008-0000-0700-0000F103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1010" name="TextBox 10">
          <a:hlinkClick xmlns:r="http://schemas.openxmlformats.org/officeDocument/2006/relationships" r:id="rId1"/>
          <a:extLst>
            <a:ext uri="{FF2B5EF4-FFF2-40B4-BE49-F238E27FC236}">
              <a16:creationId xmlns:a16="http://schemas.microsoft.com/office/drawing/2014/main" id="{00000000-0008-0000-0700-0000F203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1011" name="TextBox 10">
          <a:hlinkClick xmlns:r="http://schemas.openxmlformats.org/officeDocument/2006/relationships" r:id="rId1"/>
          <a:extLst>
            <a:ext uri="{FF2B5EF4-FFF2-40B4-BE49-F238E27FC236}">
              <a16:creationId xmlns:a16="http://schemas.microsoft.com/office/drawing/2014/main" id="{00000000-0008-0000-0700-0000F303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1012" name="TextBox 10">
          <a:hlinkClick xmlns:r="http://schemas.openxmlformats.org/officeDocument/2006/relationships" r:id="rId1"/>
          <a:extLst>
            <a:ext uri="{FF2B5EF4-FFF2-40B4-BE49-F238E27FC236}">
              <a16:creationId xmlns:a16="http://schemas.microsoft.com/office/drawing/2014/main" id="{00000000-0008-0000-0700-0000F403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1013" name="TextBox 10">
          <a:hlinkClick xmlns:r="http://schemas.openxmlformats.org/officeDocument/2006/relationships" r:id="rId1"/>
          <a:extLst>
            <a:ext uri="{FF2B5EF4-FFF2-40B4-BE49-F238E27FC236}">
              <a16:creationId xmlns:a16="http://schemas.microsoft.com/office/drawing/2014/main" id="{00000000-0008-0000-0700-0000F503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1014" name="TextBox 10">
          <a:hlinkClick xmlns:r="http://schemas.openxmlformats.org/officeDocument/2006/relationships" r:id="rId1"/>
          <a:extLst>
            <a:ext uri="{FF2B5EF4-FFF2-40B4-BE49-F238E27FC236}">
              <a16:creationId xmlns:a16="http://schemas.microsoft.com/office/drawing/2014/main" id="{00000000-0008-0000-0700-0000F603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1015" name="TextBox 10">
          <a:hlinkClick xmlns:r="http://schemas.openxmlformats.org/officeDocument/2006/relationships" r:id="rId1"/>
          <a:extLst>
            <a:ext uri="{FF2B5EF4-FFF2-40B4-BE49-F238E27FC236}">
              <a16:creationId xmlns:a16="http://schemas.microsoft.com/office/drawing/2014/main" id="{00000000-0008-0000-0700-0000F703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1016" name="TextBox 10">
          <a:hlinkClick xmlns:r="http://schemas.openxmlformats.org/officeDocument/2006/relationships" r:id="rId1"/>
          <a:extLst>
            <a:ext uri="{FF2B5EF4-FFF2-40B4-BE49-F238E27FC236}">
              <a16:creationId xmlns:a16="http://schemas.microsoft.com/office/drawing/2014/main" id="{00000000-0008-0000-0700-0000F803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1017" name="TextBox 10">
          <a:hlinkClick xmlns:r="http://schemas.openxmlformats.org/officeDocument/2006/relationships" r:id="rId1"/>
          <a:extLst>
            <a:ext uri="{FF2B5EF4-FFF2-40B4-BE49-F238E27FC236}">
              <a16:creationId xmlns:a16="http://schemas.microsoft.com/office/drawing/2014/main" id="{00000000-0008-0000-0700-0000F903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1018" name="TextBox 10">
          <a:hlinkClick xmlns:r="http://schemas.openxmlformats.org/officeDocument/2006/relationships" r:id="rId1"/>
          <a:extLst>
            <a:ext uri="{FF2B5EF4-FFF2-40B4-BE49-F238E27FC236}">
              <a16:creationId xmlns:a16="http://schemas.microsoft.com/office/drawing/2014/main" id="{00000000-0008-0000-0700-0000FA03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1019" name="TextBox 10">
          <a:hlinkClick xmlns:r="http://schemas.openxmlformats.org/officeDocument/2006/relationships" r:id="rId1"/>
          <a:extLst>
            <a:ext uri="{FF2B5EF4-FFF2-40B4-BE49-F238E27FC236}">
              <a16:creationId xmlns:a16="http://schemas.microsoft.com/office/drawing/2014/main" id="{00000000-0008-0000-0700-0000FB03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1020" name="TextBox 10">
          <a:hlinkClick xmlns:r="http://schemas.openxmlformats.org/officeDocument/2006/relationships" r:id="rId1"/>
          <a:extLst>
            <a:ext uri="{FF2B5EF4-FFF2-40B4-BE49-F238E27FC236}">
              <a16:creationId xmlns:a16="http://schemas.microsoft.com/office/drawing/2014/main" id="{00000000-0008-0000-0700-0000FC03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1021" name="TextBox 10">
          <a:hlinkClick xmlns:r="http://schemas.openxmlformats.org/officeDocument/2006/relationships" r:id="rId1"/>
          <a:extLst>
            <a:ext uri="{FF2B5EF4-FFF2-40B4-BE49-F238E27FC236}">
              <a16:creationId xmlns:a16="http://schemas.microsoft.com/office/drawing/2014/main" id="{00000000-0008-0000-0700-0000FD03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1022" name="TextBox 10">
          <a:hlinkClick xmlns:r="http://schemas.openxmlformats.org/officeDocument/2006/relationships" r:id="rId1"/>
          <a:extLst>
            <a:ext uri="{FF2B5EF4-FFF2-40B4-BE49-F238E27FC236}">
              <a16:creationId xmlns:a16="http://schemas.microsoft.com/office/drawing/2014/main" id="{00000000-0008-0000-0700-0000FE03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1023" name="TextBox 10">
          <a:hlinkClick xmlns:r="http://schemas.openxmlformats.org/officeDocument/2006/relationships" r:id="rId1"/>
          <a:extLst>
            <a:ext uri="{FF2B5EF4-FFF2-40B4-BE49-F238E27FC236}">
              <a16:creationId xmlns:a16="http://schemas.microsoft.com/office/drawing/2014/main" id="{00000000-0008-0000-0700-0000FF03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1024" name="TextBox 10">
          <a:hlinkClick xmlns:r="http://schemas.openxmlformats.org/officeDocument/2006/relationships" r:id="rId1"/>
          <a:extLst>
            <a:ext uri="{FF2B5EF4-FFF2-40B4-BE49-F238E27FC236}">
              <a16:creationId xmlns:a16="http://schemas.microsoft.com/office/drawing/2014/main" id="{00000000-0008-0000-0700-000000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1025" name="TextBox 10">
          <a:hlinkClick xmlns:r="http://schemas.openxmlformats.org/officeDocument/2006/relationships" r:id="rId1"/>
          <a:extLst>
            <a:ext uri="{FF2B5EF4-FFF2-40B4-BE49-F238E27FC236}">
              <a16:creationId xmlns:a16="http://schemas.microsoft.com/office/drawing/2014/main" id="{00000000-0008-0000-0700-000001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1026" name="TextBox 10">
          <a:hlinkClick xmlns:r="http://schemas.openxmlformats.org/officeDocument/2006/relationships" r:id="rId1"/>
          <a:extLst>
            <a:ext uri="{FF2B5EF4-FFF2-40B4-BE49-F238E27FC236}">
              <a16:creationId xmlns:a16="http://schemas.microsoft.com/office/drawing/2014/main" id="{00000000-0008-0000-0700-000002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1027" name="TextBox 10">
          <a:hlinkClick xmlns:r="http://schemas.openxmlformats.org/officeDocument/2006/relationships" r:id="rId1"/>
          <a:extLst>
            <a:ext uri="{FF2B5EF4-FFF2-40B4-BE49-F238E27FC236}">
              <a16:creationId xmlns:a16="http://schemas.microsoft.com/office/drawing/2014/main" id="{00000000-0008-0000-0700-000003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1028" name="TextBox 10">
          <a:hlinkClick xmlns:r="http://schemas.openxmlformats.org/officeDocument/2006/relationships" r:id="rId1"/>
          <a:extLst>
            <a:ext uri="{FF2B5EF4-FFF2-40B4-BE49-F238E27FC236}">
              <a16:creationId xmlns:a16="http://schemas.microsoft.com/office/drawing/2014/main" id="{00000000-0008-0000-0700-000004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1029" name="TextBox 10">
          <a:hlinkClick xmlns:r="http://schemas.openxmlformats.org/officeDocument/2006/relationships" r:id="rId1"/>
          <a:extLst>
            <a:ext uri="{FF2B5EF4-FFF2-40B4-BE49-F238E27FC236}">
              <a16:creationId xmlns:a16="http://schemas.microsoft.com/office/drawing/2014/main" id="{00000000-0008-0000-0700-000005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70</xdr:row>
      <xdr:rowOff>38100</xdr:rowOff>
    </xdr:from>
    <xdr:ext cx="2171700" cy="190500"/>
    <xdr:sp macro="" textlink="">
      <xdr:nvSpPr>
        <xdr:cNvPr id="1030" name="TextBox 10">
          <a:hlinkClick xmlns:r="http://schemas.openxmlformats.org/officeDocument/2006/relationships" r:id="rId1"/>
          <a:extLst>
            <a:ext uri="{FF2B5EF4-FFF2-40B4-BE49-F238E27FC236}">
              <a16:creationId xmlns:a16="http://schemas.microsoft.com/office/drawing/2014/main" id="{00000000-0008-0000-0700-000006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31" name="TextBox 10">
          <a:hlinkClick xmlns:r="http://schemas.openxmlformats.org/officeDocument/2006/relationships" r:id="rId1"/>
          <a:extLst>
            <a:ext uri="{FF2B5EF4-FFF2-40B4-BE49-F238E27FC236}">
              <a16:creationId xmlns:a16="http://schemas.microsoft.com/office/drawing/2014/main" id="{00000000-0008-0000-0700-000007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32" name="TextBox 10">
          <a:hlinkClick xmlns:r="http://schemas.openxmlformats.org/officeDocument/2006/relationships" r:id="rId1"/>
          <a:extLst>
            <a:ext uri="{FF2B5EF4-FFF2-40B4-BE49-F238E27FC236}">
              <a16:creationId xmlns:a16="http://schemas.microsoft.com/office/drawing/2014/main" id="{00000000-0008-0000-0700-000008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33" name="TextBox 10">
          <a:hlinkClick xmlns:r="http://schemas.openxmlformats.org/officeDocument/2006/relationships" r:id="rId1"/>
          <a:extLst>
            <a:ext uri="{FF2B5EF4-FFF2-40B4-BE49-F238E27FC236}">
              <a16:creationId xmlns:a16="http://schemas.microsoft.com/office/drawing/2014/main" id="{00000000-0008-0000-0700-000009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34" name="TextBox 10">
          <a:hlinkClick xmlns:r="http://schemas.openxmlformats.org/officeDocument/2006/relationships" r:id="rId1"/>
          <a:extLst>
            <a:ext uri="{FF2B5EF4-FFF2-40B4-BE49-F238E27FC236}">
              <a16:creationId xmlns:a16="http://schemas.microsoft.com/office/drawing/2014/main" id="{00000000-0008-0000-0700-00000A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35" name="TextBox 10">
          <a:hlinkClick xmlns:r="http://schemas.openxmlformats.org/officeDocument/2006/relationships" r:id="rId1"/>
          <a:extLst>
            <a:ext uri="{FF2B5EF4-FFF2-40B4-BE49-F238E27FC236}">
              <a16:creationId xmlns:a16="http://schemas.microsoft.com/office/drawing/2014/main" id="{00000000-0008-0000-0700-00000B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36" name="TextBox 10">
          <a:hlinkClick xmlns:r="http://schemas.openxmlformats.org/officeDocument/2006/relationships" r:id="rId1"/>
          <a:extLst>
            <a:ext uri="{FF2B5EF4-FFF2-40B4-BE49-F238E27FC236}">
              <a16:creationId xmlns:a16="http://schemas.microsoft.com/office/drawing/2014/main" id="{00000000-0008-0000-0700-00000C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37" name="TextBox 10">
          <a:hlinkClick xmlns:r="http://schemas.openxmlformats.org/officeDocument/2006/relationships" r:id="rId1"/>
          <a:extLst>
            <a:ext uri="{FF2B5EF4-FFF2-40B4-BE49-F238E27FC236}">
              <a16:creationId xmlns:a16="http://schemas.microsoft.com/office/drawing/2014/main" id="{00000000-0008-0000-0700-00000D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38" name="TextBox 10">
          <a:hlinkClick xmlns:r="http://schemas.openxmlformats.org/officeDocument/2006/relationships" r:id="rId1"/>
          <a:extLst>
            <a:ext uri="{FF2B5EF4-FFF2-40B4-BE49-F238E27FC236}">
              <a16:creationId xmlns:a16="http://schemas.microsoft.com/office/drawing/2014/main" id="{00000000-0008-0000-0700-00000E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39" name="TextBox 10">
          <a:hlinkClick xmlns:r="http://schemas.openxmlformats.org/officeDocument/2006/relationships" r:id="rId1"/>
          <a:extLst>
            <a:ext uri="{FF2B5EF4-FFF2-40B4-BE49-F238E27FC236}">
              <a16:creationId xmlns:a16="http://schemas.microsoft.com/office/drawing/2014/main" id="{00000000-0008-0000-0700-00000F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40" name="TextBox 10">
          <a:hlinkClick xmlns:r="http://schemas.openxmlformats.org/officeDocument/2006/relationships" r:id="rId1"/>
          <a:extLst>
            <a:ext uri="{FF2B5EF4-FFF2-40B4-BE49-F238E27FC236}">
              <a16:creationId xmlns:a16="http://schemas.microsoft.com/office/drawing/2014/main" id="{00000000-0008-0000-0700-000010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41" name="TextBox 10">
          <a:hlinkClick xmlns:r="http://schemas.openxmlformats.org/officeDocument/2006/relationships" r:id="rId1"/>
          <a:extLst>
            <a:ext uri="{FF2B5EF4-FFF2-40B4-BE49-F238E27FC236}">
              <a16:creationId xmlns:a16="http://schemas.microsoft.com/office/drawing/2014/main" id="{00000000-0008-0000-0700-000011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42" name="TextBox 10">
          <a:hlinkClick xmlns:r="http://schemas.openxmlformats.org/officeDocument/2006/relationships" r:id="rId1"/>
          <a:extLst>
            <a:ext uri="{FF2B5EF4-FFF2-40B4-BE49-F238E27FC236}">
              <a16:creationId xmlns:a16="http://schemas.microsoft.com/office/drawing/2014/main" id="{00000000-0008-0000-0700-000012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43" name="TextBox 10">
          <a:hlinkClick xmlns:r="http://schemas.openxmlformats.org/officeDocument/2006/relationships" r:id="rId1"/>
          <a:extLst>
            <a:ext uri="{FF2B5EF4-FFF2-40B4-BE49-F238E27FC236}">
              <a16:creationId xmlns:a16="http://schemas.microsoft.com/office/drawing/2014/main" id="{00000000-0008-0000-0700-000013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44" name="TextBox 10">
          <a:hlinkClick xmlns:r="http://schemas.openxmlformats.org/officeDocument/2006/relationships" r:id="rId1"/>
          <a:extLst>
            <a:ext uri="{FF2B5EF4-FFF2-40B4-BE49-F238E27FC236}">
              <a16:creationId xmlns:a16="http://schemas.microsoft.com/office/drawing/2014/main" id="{00000000-0008-0000-0700-000014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45" name="TextBox 10">
          <a:hlinkClick xmlns:r="http://schemas.openxmlformats.org/officeDocument/2006/relationships" r:id="rId1"/>
          <a:extLst>
            <a:ext uri="{FF2B5EF4-FFF2-40B4-BE49-F238E27FC236}">
              <a16:creationId xmlns:a16="http://schemas.microsoft.com/office/drawing/2014/main" id="{00000000-0008-0000-0700-000015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46" name="TextBox 10">
          <a:hlinkClick xmlns:r="http://schemas.openxmlformats.org/officeDocument/2006/relationships" r:id="rId1"/>
          <a:extLst>
            <a:ext uri="{FF2B5EF4-FFF2-40B4-BE49-F238E27FC236}">
              <a16:creationId xmlns:a16="http://schemas.microsoft.com/office/drawing/2014/main" id="{00000000-0008-0000-0700-000016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47" name="TextBox 10">
          <a:hlinkClick xmlns:r="http://schemas.openxmlformats.org/officeDocument/2006/relationships" r:id="rId1"/>
          <a:extLst>
            <a:ext uri="{FF2B5EF4-FFF2-40B4-BE49-F238E27FC236}">
              <a16:creationId xmlns:a16="http://schemas.microsoft.com/office/drawing/2014/main" id="{00000000-0008-0000-0700-000017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48" name="TextBox 10">
          <a:hlinkClick xmlns:r="http://schemas.openxmlformats.org/officeDocument/2006/relationships" r:id="rId1"/>
          <a:extLst>
            <a:ext uri="{FF2B5EF4-FFF2-40B4-BE49-F238E27FC236}">
              <a16:creationId xmlns:a16="http://schemas.microsoft.com/office/drawing/2014/main" id="{00000000-0008-0000-0700-000018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49" name="TextBox 10">
          <a:hlinkClick xmlns:r="http://schemas.openxmlformats.org/officeDocument/2006/relationships" r:id="rId1"/>
          <a:extLst>
            <a:ext uri="{FF2B5EF4-FFF2-40B4-BE49-F238E27FC236}">
              <a16:creationId xmlns:a16="http://schemas.microsoft.com/office/drawing/2014/main" id="{00000000-0008-0000-0700-000019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50" name="TextBox 10">
          <a:hlinkClick xmlns:r="http://schemas.openxmlformats.org/officeDocument/2006/relationships" r:id="rId1"/>
          <a:extLst>
            <a:ext uri="{FF2B5EF4-FFF2-40B4-BE49-F238E27FC236}">
              <a16:creationId xmlns:a16="http://schemas.microsoft.com/office/drawing/2014/main" id="{00000000-0008-0000-0700-00001A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51" name="TextBox 10">
          <a:hlinkClick xmlns:r="http://schemas.openxmlformats.org/officeDocument/2006/relationships" r:id="rId1"/>
          <a:extLst>
            <a:ext uri="{FF2B5EF4-FFF2-40B4-BE49-F238E27FC236}">
              <a16:creationId xmlns:a16="http://schemas.microsoft.com/office/drawing/2014/main" id="{00000000-0008-0000-0700-00001B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52" name="TextBox 10">
          <a:hlinkClick xmlns:r="http://schemas.openxmlformats.org/officeDocument/2006/relationships" r:id="rId1"/>
          <a:extLst>
            <a:ext uri="{FF2B5EF4-FFF2-40B4-BE49-F238E27FC236}">
              <a16:creationId xmlns:a16="http://schemas.microsoft.com/office/drawing/2014/main" id="{00000000-0008-0000-0700-00001C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53" name="TextBox 10">
          <a:hlinkClick xmlns:r="http://schemas.openxmlformats.org/officeDocument/2006/relationships" r:id="rId1"/>
          <a:extLst>
            <a:ext uri="{FF2B5EF4-FFF2-40B4-BE49-F238E27FC236}">
              <a16:creationId xmlns:a16="http://schemas.microsoft.com/office/drawing/2014/main" id="{00000000-0008-0000-0700-00001D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54" name="TextBox 10">
          <a:hlinkClick xmlns:r="http://schemas.openxmlformats.org/officeDocument/2006/relationships" r:id="rId1"/>
          <a:extLst>
            <a:ext uri="{FF2B5EF4-FFF2-40B4-BE49-F238E27FC236}">
              <a16:creationId xmlns:a16="http://schemas.microsoft.com/office/drawing/2014/main" id="{00000000-0008-0000-0700-00001E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55" name="TextBox 10">
          <a:hlinkClick xmlns:r="http://schemas.openxmlformats.org/officeDocument/2006/relationships" r:id="rId1"/>
          <a:extLst>
            <a:ext uri="{FF2B5EF4-FFF2-40B4-BE49-F238E27FC236}">
              <a16:creationId xmlns:a16="http://schemas.microsoft.com/office/drawing/2014/main" id="{00000000-0008-0000-0700-00001F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56" name="TextBox 10">
          <a:hlinkClick xmlns:r="http://schemas.openxmlformats.org/officeDocument/2006/relationships" r:id="rId1"/>
          <a:extLst>
            <a:ext uri="{FF2B5EF4-FFF2-40B4-BE49-F238E27FC236}">
              <a16:creationId xmlns:a16="http://schemas.microsoft.com/office/drawing/2014/main" id="{00000000-0008-0000-0700-000020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57" name="TextBox 10">
          <a:hlinkClick xmlns:r="http://schemas.openxmlformats.org/officeDocument/2006/relationships" r:id="rId1"/>
          <a:extLst>
            <a:ext uri="{FF2B5EF4-FFF2-40B4-BE49-F238E27FC236}">
              <a16:creationId xmlns:a16="http://schemas.microsoft.com/office/drawing/2014/main" id="{00000000-0008-0000-0700-000021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58" name="TextBox 10">
          <a:hlinkClick xmlns:r="http://schemas.openxmlformats.org/officeDocument/2006/relationships" r:id="rId1"/>
          <a:extLst>
            <a:ext uri="{FF2B5EF4-FFF2-40B4-BE49-F238E27FC236}">
              <a16:creationId xmlns:a16="http://schemas.microsoft.com/office/drawing/2014/main" id="{00000000-0008-0000-0700-000022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59" name="TextBox 10">
          <a:hlinkClick xmlns:r="http://schemas.openxmlformats.org/officeDocument/2006/relationships" r:id="rId1"/>
          <a:extLst>
            <a:ext uri="{FF2B5EF4-FFF2-40B4-BE49-F238E27FC236}">
              <a16:creationId xmlns:a16="http://schemas.microsoft.com/office/drawing/2014/main" id="{00000000-0008-0000-0700-000023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60" name="TextBox 10">
          <a:hlinkClick xmlns:r="http://schemas.openxmlformats.org/officeDocument/2006/relationships" r:id="rId1"/>
          <a:extLst>
            <a:ext uri="{FF2B5EF4-FFF2-40B4-BE49-F238E27FC236}">
              <a16:creationId xmlns:a16="http://schemas.microsoft.com/office/drawing/2014/main" id="{00000000-0008-0000-0700-000024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61" name="TextBox 10">
          <a:hlinkClick xmlns:r="http://schemas.openxmlformats.org/officeDocument/2006/relationships" r:id="rId1"/>
          <a:extLst>
            <a:ext uri="{FF2B5EF4-FFF2-40B4-BE49-F238E27FC236}">
              <a16:creationId xmlns:a16="http://schemas.microsoft.com/office/drawing/2014/main" id="{00000000-0008-0000-0700-000025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62" name="TextBox 10">
          <a:hlinkClick xmlns:r="http://schemas.openxmlformats.org/officeDocument/2006/relationships" r:id="rId1"/>
          <a:extLst>
            <a:ext uri="{FF2B5EF4-FFF2-40B4-BE49-F238E27FC236}">
              <a16:creationId xmlns:a16="http://schemas.microsoft.com/office/drawing/2014/main" id="{00000000-0008-0000-0700-000026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63" name="TextBox 10">
          <a:hlinkClick xmlns:r="http://schemas.openxmlformats.org/officeDocument/2006/relationships" r:id="rId1"/>
          <a:extLst>
            <a:ext uri="{FF2B5EF4-FFF2-40B4-BE49-F238E27FC236}">
              <a16:creationId xmlns:a16="http://schemas.microsoft.com/office/drawing/2014/main" id="{00000000-0008-0000-0700-000027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64" name="TextBox 10">
          <a:hlinkClick xmlns:r="http://schemas.openxmlformats.org/officeDocument/2006/relationships" r:id="rId1"/>
          <a:extLst>
            <a:ext uri="{FF2B5EF4-FFF2-40B4-BE49-F238E27FC236}">
              <a16:creationId xmlns:a16="http://schemas.microsoft.com/office/drawing/2014/main" id="{00000000-0008-0000-0700-000028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65" name="TextBox 10">
          <a:hlinkClick xmlns:r="http://schemas.openxmlformats.org/officeDocument/2006/relationships" r:id="rId1"/>
          <a:extLst>
            <a:ext uri="{FF2B5EF4-FFF2-40B4-BE49-F238E27FC236}">
              <a16:creationId xmlns:a16="http://schemas.microsoft.com/office/drawing/2014/main" id="{00000000-0008-0000-0700-000029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66" name="TextBox 10">
          <a:hlinkClick xmlns:r="http://schemas.openxmlformats.org/officeDocument/2006/relationships" r:id="rId1"/>
          <a:extLst>
            <a:ext uri="{FF2B5EF4-FFF2-40B4-BE49-F238E27FC236}">
              <a16:creationId xmlns:a16="http://schemas.microsoft.com/office/drawing/2014/main" id="{00000000-0008-0000-0700-00002A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67" name="TextBox 10">
          <a:hlinkClick xmlns:r="http://schemas.openxmlformats.org/officeDocument/2006/relationships" r:id="rId1"/>
          <a:extLst>
            <a:ext uri="{FF2B5EF4-FFF2-40B4-BE49-F238E27FC236}">
              <a16:creationId xmlns:a16="http://schemas.microsoft.com/office/drawing/2014/main" id="{00000000-0008-0000-0700-00002B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68" name="TextBox 10">
          <a:hlinkClick xmlns:r="http://schemas.openxmlformats.org/officeDocument/2006/relationships" r:id="rId1"/>
          <a:extLst>
            <a:ext uri="{FF2B5EF4-FFF2-40B4-BE49-F238E27FC236}">
              <a16:creationId xmlns:a16="http://schemas.microsoft.com/office/drawing/2014/main" id="{00000000-0008-0000-0700-00002C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69" name="TextBox 10">
          <a:hlinkClick xmlns:r="http://schemas.openxmlformats.org/officeDocument/2006/relationships" r:id="rId1"/>
          <a:extLst>
            <a:ext uri="{FF2B5EF4-FFF2-40B4-BE49-F238E27FC236}">
              <a16:creationId xmlns:a16="http://schemas.microsoft.com/office/drawing/2014/main" id="{00000000-0008-0000-0700-00002D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70" name="TextBox 10">
          <a:hlinkClick xmlns:r="http://schemas.openxmlformats.org/officeDocument/2006/relationships" r:id="rId1"/>
          <a:extLst>
            <a:ext uri="{FF2B5EF4-FFF2-40B4-BE49-F238E27FC236}">
              <a16:creationId xmlns:a16="http://schemas.microsoft.com/office/drawing/2014/main" id="{00000000-0008-0000-0700-00002E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71" name="TextBox 10">
          <a:hlinkClick xmlns:r="http://schemas.openxmlformats.org/officeDocument/2006/relationships" r:id="rId1"/>
          <a:extLst>
            <a:ext uri="{FF2B5EF4-FFF2-40B4-BE49-F238E27FC236}">
              <a16:creationId xmlns:a16="http://schemas.microsoft.com/office/drawing/2014/main" id="{00000000-0008-0000-0700-00002F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72" name="TextBox 10">
          <a:hlinkClick xmlns:r="http://schemas.openxmlformats.org/officeDocument/2006/relationships" r:id="rId1"/>
          <a:extLst>
            <a:ext uri="{FF2B5EF4-FFF2-40B4-BE49-F238E27FC236}">
              <a16:creationId xmlns:a16="http://schemas.microsoft.com/office/drawing/2014/main" id="{00000000-0008-0000-0700-000030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73" name="TextBox 10">
          <a:hlinkClick xmlns:r="http://schemas.openxmlformats.org/officeDocument/2006/relationships" r:id="rId1"/>
          <a:extLst>
            <a:ext uri="{FF2B5EF4-FFF2-40B4-BE49-F238E27FC236}">
              <a16:creationId xmlns:a16="http://schemas.microsoft.com/office/drawing/2014/main" id="{00000000-0008-0000-0700-000031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74" name="TextBox 10">
          <a:hlinkClick xmlns:r="http://schemas.openxmlformats.org/officeDocument/2006/relationships" r:id="rId1"/>
          <a:extLst>
            <a:ext uri="{FF2B5EF4-FFF2-40B4-BE49-F238E27FC236}">
              <a16:creationId xmlns:a16="http://schemas.microsoft.com/office/drawing/2014/main" id="{00000000-0008-0000-0700-000032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75" name="TextBox 10">
          <a:hlinkClick xmlns:r="http://schemas.openxmlformats.org/officeDocument/2006/relationships" r:id="rId1"/>
          <a:extLst>
            <a:ext uri="{FF2B5EF4-FFF2-40B4-BE49-F238E27FC236}">
              <a16:creationId xmlns:a16="http://schemas.microsoft.com/office/drawing/2014/main" id="{00000000-0008-0000-0700-000033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76" name="TextBox 10">
          <a:hlinkClick xmlns:r="http://schemas.openxmlformats.org/officeDocument/2006/relationships" r:id="rId1"/>
          <a:extLst>
            <a:ext uri="{FF2B5EF4-FFF2-40B4-BE49-F238E27FC236}">
              <a16:creationId xmlns:a16="http://schemas.microsoft.com/office/drawing/2014/main" id="{00000000-0008-0000-0700-000034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77" name="TextBox 10">
          <a:hlinkClick xmlns:r="http://schemas.openxmlformats.org/officeDocument/2006/relationships" r:id="rId1"/>
          <a:extLst>
            <a:ext uri="{FF2B5EF4-FFF2-40B4-BE49-F238E27FC236}">
              <a16:creationId xmlns:a16="http://schemas.microsoft.com/office/drawing/2014/main" id="{00000000-0008-0000-0700-000035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78" name="TextBox 10">
          <a:hlinkClick xmlns:r="http://schemas.openxmlformats.org/officeDocument/2006/relationships" r:id="rId1"/>
          <a:extLst>
            <a:ext uri="{FF2B5EF4-FFF2-40B4-BE49-F238E27FC236}">
              <a16:creationId xmlns:a16="http://schemas.microsoft.com/office/drawing/2014/main" id="{00000000-0008-0000-0700-000036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79" name="TextBox 10">
          <a:hlinkClick xmlns:r="http://schemas.openxmlformats.org/officeDocument/2006/relationships" r:id="rId1"/>
          <a:extLst>
            <a:ext uri="{FF2B5EF4-FFF2-40B4-BE49-F238E27FC236}">
              <a16:creationId xmlns:a16="http://schemas.microsoft.com/office/drawing/2014/main" id="{00000000-0008-0000-0700-000037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80" name="TextBox 10">
          <a:hlinkClick xmlns:r="http://schemas.openxmlformats.org/officeDocument/2006/relationships" r:id="rId1"/>
          <a:extLst>
            <a:ext uri="{FF2B5EF4-FFF2-40B4-BE49-F238E27FC236}">
              <a16:creationId xmlns:a16="http://schemas.microsoft.com/office/drawing/2014/main" id="{00000000-0008-0000-0700-000038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81" name="TextBox 10">
          <a:hlinkClick xmlns:r="http://schemas.openxmlformats.org/officeDocument/2006/relationships" r:id="rId1"/>
          <a:extLst>
            <a:ext uri="{FF2B5EF4-FFF2-40B4-BE49-F238E27FC236}">
              <a16:creationId xmlns:a16="http://schemas.microsoft.com/office/drawing/2014/main" id="{00000000-0008-0000-0700-000039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82" name="TextBox 10">
          <a:hlinkClick xmlns:r="http://schemas.openxmlformats.org/officeDocument/2006/relationships" r:id="rId1"/>
          <a:extLst>
            <a:ext uri="{FF2B5EF4-FFF2-40B4-BE49-F238E27FC236}">
              <a16:creationId xmlns:a16="http://schemas.microsoft.com/office/drawing/2014/main" id="{00000000-0008-0000-0700-00003A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83" name="TextBox 10">
          <a:hlinkClick xmlns:r="http://schemas.openxmlformats.org/officeDocument/2006/relationships" r:id="rId1"/>
          <a:extLst>
            <a:ext uri="{FF2B5EF4-FFF2-40B4-BE49-F238E27FC236}">
              <a16:creationId xmlns:a16="http://schemas.microsoft.com/office/drawing/2014/main" id="{00000000-0008-0000-0700-00003B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84" name="TextBox 10">
          <a:hlinkClick xmlns:r="http://schemas.openxmlformats.org/officeDocument/2006/relationships" r:id="rId1"/>
          <a:extLst>
            <a:ext uri="{FF2B5EF4-FFF2-40B4-BE49-F238E27FC236}">
              <a16:creationId xmlns:a16="http://schemas.microsoft.com/office/drawing/2014/main" id="{00000000-0008-0000-0700-00003C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71</xdr:row>
      <xdr:rowOff>38100</xdr:rowOff>
    </xdr:from>
    <xdr:ext cx="2171700" cy="190500"/>
    <xdr:sp macro="" textlink="">
      <xdr:nvSpPr>
        <xdr:cNvPr id="1085" name="TextBox 10">
          <a:hlinkClick xmlns:r="http://schemas.openxmlformats.org/officeDocument/2006/relationships" r:id="rId1"/>
          <a:extLst>
            <a:ext uri="{FF2B5EF4-FFF2-40B4-BE49-F238E27FC236}">
              <a16:creationId xmlns:a16="http://schemas.microsoft.com/office/drawing/2014/main" id="{00000000-0008-0000-0700-00003D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086" name="TextBox 10">
          <a:hlinkClick xmlns:r="http://schemas.openxmlformats.org/officeDocument/2006/relationships" r:id="rId1"/>
          <a:extLst>
            <a:ext uri="{FF2B5EF4-FFF2-40B4-BE49-F238E27FC236}">
              <a16:creationId xmlns:a16="http://schemas.microsoft.com/office/drawing/2014/main" id="{00000000-0008-0000-0700-00003E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087" name="TextBox 10">
          <a:hlinkClick xmlns:r="http://schemas.openxmlformats.org/officeDocument/2006/relationships" r:id="rId1"/>
          <a:extLst>
            <a:ext uri="{FF2B5EF4-FFF2-40B4-BE49-F238E27FC236}">
              <a16:creationId xmlns:a16="http://schemas.microsoft.com/office/drawing/2014/main" id="{00000000-0008-0000-0700-00003F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088" name="TextBox 10">
          <a:hlinkClick xmlns:r="http://schemas.openxmlformats.org/officeDocument/2006/relationships" r:id="rId1"/>
          <a:extLst>
            <a:ext uri="{FF2B5EF4-FFF2-40B4-BE49-F238E27FC236}">
              <a16:creationId xmlns:a16="http://schemas.microsoft.com/office/drawing/2014/main" id="{00000000-0008-0000-0700-000040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089" name="TextBox 10">
          <a:hlinkClick xmlns:r="http://schemas.openxmlformats.org/officeDocument/2006/relationships" r:id="rId1"/>
          <a:extLst>
            <a:ext uri="{FF2B5EF4-FFF2-40B4-BE49-F238E27FC236}">
              <a16:creationId xmlns:a16="http://schemas.microsoft.com/office/drawing/2014/main" id="{00000000-0008-0000-0700-000041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090" name="TextBox 10">
          <a:hlinkClick xmlns:r="http://schemas.openxmlformats.org/officeDocument/2006/relationships" r:id="rId1"/>
          <a:extLst>
            <a:ext uri="{FF2B5EF4-FFF2-40B4-BE49-F238E27FC236}">
              <a16:creationId xmlns:a16="http://schemas.microsoft.com/office/drawing/2014/main" id="{00000000-0008-0000-0700-000042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091" name="TextBox 10">
          <a:hlinkClick xmlns:r="http://schemas.openxmlformats.org/officeDocument/2006/relationships" r:id="rId1"/>
          <a:extLst>
            <a:ext uri="{FF2B5EF4-FFF2-40B4-BE49-F238E27FC236}">
              <a16:creationId xmlns:a16="http://schemas.microsoft.com/office/drawing/2014/main" id="{00000000-0008-0000-0700-000043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092" name="TextBox 10">
          <a:hlinkClick xmlns:r="http://schemas.openxmlformats.org/officeDocument/2006/relationships" r:id="rId1"/>
          <a:extLst>
            <a:ext uri="{FF2B5EF4-FFF2-40B4-BE49-F238E27FC236}">
              <a16:creationId xmlns:a16="http://schemas.microsoft.com/office/drawing/2014/main" id="{00000000-0008-0000-0700-000044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093" name="TextBox 10">
          <a:hlinkClick xmlns:r="http://schemas.openxmlformats.org/officeDocument/2006/relationships" r:id="rId1"/>
          <a:extLst>
            <a:ext uri="{FF2B5EF4-FFF2-40B4-BE49-F238E27FC236}">
              <a16:creationId xmlns:a16="http://schemas.microsoft.com/office/drawing/2014/main" id="{00000000-0008-0000-0700-000045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094" name="TextBox 10">
          <a:hlinkClick xmlns:r="http://schemas.openxmlformats.org/officeDocument/2006/relationships" r:id="rId1"/>
          <a:extLst>
            <a:ext uri="{FF2B5EF4-FFF2-40B4-BE49-F238E27FC236}">
              <a16:creationId xmlns:a16="http://schemas.microsoft.com/office/drawing/2014/main" id="{00000000-0008-0000-0700-000046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095" name="TextBox 10">
          <a:hlinkClick xmlns:r="http://schemas.openxmlformats.org/officeDocument/2006/relationships" r:id="rId1"/>
          <a:extLst>
            <a:ext uri="{FF2B5EF4-FFF2-40B4-BE49-F238E27FC236}">
              <a16:creationId xmlns:a16="http://schemas.microsoft.com/office/drawing/2014/main" id="{00000000-0008-0000-0700-000047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096" name="TextBox 10">
          <a:hlinkClick xmlns:r="http://schemas.openxmlformats.org/officeDocument/2006/relationships" r:id="rId1"/>
          <a:extLst>
            <a:ext uri="{FF2B5EF4-FFF2-40B4-BE49-F238E27FC236}">
              <a16:creationId xmlns:a16="http://schemas.microsoft.com/office/drawing/2014/main" id="{00000000-0008-0000-0700-000048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097" name="TextBox 10">
          <a:hlinkClick xmlns:r="http://schemas.openxmlformats.org/officeDocument/2006/relationships" r:id="rId1"/>
          <a:extLst>
            <a:ext uri="{FF2B5EF4-FFF2-40B4-BE49-F238E27FC236}">
              <a16:creationId xmlns:a16="http://schemas.microsoft.com/office/drawing/2014/main" id="{00000000-0008-0000-0700-000049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098" name="TextBox 10">
          <a:hlinkClick xmlns:r="http://schemas.openxmlformats.org/officeDocument/2006/relationships" r:id="rId1"/>
          <a:extLst>
            <a:ext uri="{FF2B5EF4-FFF2-40B4-BE49-F238E27FC236}">
              <a16:creationId xmlns:a16="http://schemas.microsoft.com/office/drawing/2014/main" id="{00000000-0008-0000-0700-00004A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099" name="TextBox 10">
          <a:hlinkClick xmlns:r="http://schemas.openxmlformats.org/officeDocument/2006/relationships" r:id="rId1"/>
          <a:extLst>
            <a:ext uri="{FF2B5EF4-FFF2-40B4-BE49-F238E27FC236}">
              <a16:creationId xmlns:a16="http://schemas.microsoft.com/office/drawing/2014/main" id="{00000000-0008-0000-0700-00004B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00" name="TextBox 10">
          <a:hlinkClick xmlns:r="http://schemas.openxmlformats.org/officeDocument/2006/relationships" r:id="rId1"/>
          <a:extLst>
            <a:ext uri="{FF2B5EF4-FFF2-40B4-BE49-F238E27FC236}">
              <a16:creationId xmlns:a16="http://schemas.microsoft.com/office/drawing/2014/main" id="{00000000-0008-0000-0700-00004C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01" name="TextBox 10">
          <a:hlinkClick xmlns:r="http://schemas.openxmlformats.org/officeDocument/2006/relationships" r:id="rId1"/>
          <a:extLst>
            <a:ext uri="{FF2B5EF4-FFF2-40B4-BE49-F238E27FC236}">
              <a16:creationId xmlns:a16="http://schemas.microsoft.com/office/drawing/2014/main" id="{00000000-0008-0000-0700-00004D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02" name="TextBox 10">
          <a:hlinkClick xmlns:r="http://schemas.openxmlformats.org/officeDocument/2006/relationships" r:id="rId1"/>
          <a:extLst>
            <a:ext uri="{FF2B5EF4-FFF2-40B4-BE49-F238E27FC236}">
              <a16:creationId xmlns:a16="http://schemas.microsoft.com/office/drawing/2014/main" id="{00000000-0008-0000-0700-00004E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03" name="TextBox 10">
          <a:hlinkClick xmlns:r="http://schemas.openxmlformats.org/officeDocument/2006/relationships" r:id="rId1"/>
          <a:extLst>
            <a:ext uri="{FF2B5EF4-FFF2-40B4-BE49-F238E27FC236}">
              <a16:creationId xmlns:a16="http://schemas.microsoft.com/office/drawing/2014/main" id="{00000000-0008-0000-0700-00004F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04" name="TextBox 10">
          <a:hlinkClick xmlns:r="http://schemas.openxmlformats.org/officeDocument/2006/relationships" r:id="rId1"/>
          <a:extLst>
            <a:ext uri="{FF2B5EF4-FFF2-40B4-BE49-F238E27FC236}">
              <a16:creationId xmlns:a16="http://schemas.microsoft.com/office/drawing/2014/main" id="{00000000-0008-0000-0700-000050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05" name="TextBox 10">
          <a:hlinkClick xmlns:r="http://schemas.openxmlformats.org/officeDocument/2006/relationships" r:id="rId1"/>
          <a:extLst>
            <a:ext uri="{FF2B5EF4-FFF2-40B4-BE49-F238E27FC236}">
              <a16:creationId xmlns:a16="http://schemas.microsoft.com/office/drawing/2014/main" id="{00000000-0008-0000-0700-000051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06" name="TextBox 10">
          <a:hlinkClick xmlns:r="http://schemas.openxmlformats.org/officeDocument/2006/relationships" r:id="rId1"/>
          <a:extLst>
            <a:ext uri="{FF2B5EF4-FFF2-40B4-BE49-F238E27FC236}">
              <a16:creationId xmlns:a16="http://schemas.microsoft.com/office/drawing/2014/main" id="{00000000-0008-0000-0700-000052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07" name="TextBox 10">
          <a:hlinkClick xmlns:r="http://schemas.openxmlformats.org/officeDocument/2006/relationships" r:id="rId1"/>
          <a:extLst>
            <a:ext uri="{FF2B5EF4-FFF2-40B4-BE49-F238E27FC236}">
              <a16:creationId xmlns:a16="http://schemas.microsoft.com/office/drawing/2014/main" id="{00000000-0008-0000-0700-000053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08" name="TextBox 10">
          <a:hlinkClick xmlns:r="http://schemas.openxmlformats.org/officeDocument/2006/relationships" r:id="rId1"/>
          <a:extLst>
            <a:ext uri="{FF2B5EF4-FFF2-40B4-BE49-F238E27FC236}">
              <a16:creationId xmlns:a16="http://schemas.microsoft.com/office/drawing/2014/main" id="{00000000-0008-0000-0700-000054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09" name="TextBox 10">
          <a:hlinkClick xmlns:r="http://schemas.openxmlformats.org/officeDocument/2006/relationships" r:id="rId1"/>
          <a:extLst>
            <a:ext uri="{FF2B5EF4-FFF2-40B4-BE49-F238E27FC236}">
              <a16:creationId xmlns:a16="http://schemas.microsoft.com/office/drawing/2014/main" id="{00000000-0008-0000-0700-000055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10" name="TextBox 10">
          <a:hlinkClick xmlns:r="http://schemas.openxmlformats.org/officeDocument/2006/relationships" r:id="rId1"/>
          <a:extLst>
            <a:ext uri="{FF2B5EF4-FFF2-40B4-BE49-F238E27FC236}">
              <a16:creationId xmlns:a16="http://schemas.microsoft.com/office/drawing/2014/main" id="{00000000-0008-0000-0700-000056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11" name="TextBox 10">
          <a:hlinkClick xmlns:r="http://schemas.openxmlformats.org/officeDocument/2006/relationships" r:id="rId1"/>
          <a:extLst>
            <a:ext uri="{FF2B5EF4-FFF2-40B4-BE49-F238E27FC236}">
              <a16:creationId xmlns:a16="http://schemas.microsoft.com/office/drawing/2014/main" id="{00000000-0008-0000-0700-000057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12" name="TextBox 10">
          <a:hlinkClick xmlns:r="http://schemas.openxmlformats.org/officeDocument/2006/relationships" r:id="rId1"/>
          <a:extLst>
            <a:ext uri="{FF2B5EF4-FFF2-40B4-BE49-F238E27FC236}">
              <a16:creationId xmlns:a16="http://schemas.microsoft.com/office/drawing/2014/main" id="{00000000-0008-0000-0700-000058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13" name="TextBox 10">
          <a:hlinkClick xmlns:r="http://schemas.openxmlformats.org/officeDocument/2006/relationships" r:id="rId1"/>
          <a:extLst>
            <a:ext uri="{FF2B5EF4-FFF2-40B4-BE49-F238E27FC236}">
              <a16:creationId xmlns:a16="http://schemas.microsoft.com/office/drawing/2014/main" id="{00000000-0008-0000-0700-000059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14" name="TextBox 10">
          <a:hlinkClick xmlns:r="http://schemas.openxmlformats.org/officeDocument/2006/relationships" r:id="rId1"/>
          <a:extLst>
            <a:ext uri="{FF2B5EF4-FFF2-40B4-BE49-F238E27FC236}">
              <a16:creationId xmlns:a16="http://schemas.microsoft.com/office/drawing/2014/main" id="{00000000-0008-0000-0700-00005A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15" name="TextBox 10">
          <a:hlinkClick xmlns:r="http://schemas.openxmlformats.org/officeDocument/2006/relationships" r:id="rId1"/>
          <a:extLst>
            <a:ext uri="{FF2B5EF4-FFF2-40B4-BE49-F238E27FC236}">
              <a16:creationId xmlns:a16="http://schemas.microsoft.com/office/drawing/2014/main" id="{00000000-0008-0000-0700-00005B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16" name="TextBox 10">
          <a:hlinkClick xmlns:r="http://schemas.openxmlformats.org/officeDocument/2006/relationships" r:id="rId1"/>
          <a:extLst>
            <a:ext uri="{FF2B5EF4-FFF2-40B4-BE49-F238E27FC236}">
              <a16:creationId xmlns:a16="http://schemas.microsoft.com/office/drawing/2014/main" id="{00000000-0008-0000-0700-00005C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17" name="TextBox 10">
          <a:hlinkClick xmlns:r="http://schemas.openxmlformats.org/officeDocument/2006/relationships" r:id="rId1"/>
          <a:extLst>
            <a:ext uri="{FF2B5EF4-FFF2-40B4-BE49-F238E27FC236}">
              <a16:creationId xmlns:a16="http://schemas.microsoft.com/office/drawing/2014/main" id="{00000000-0008-0000-0700-00005D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18" name="TextBox 10">
          <a:hlinkClick xmlns:r="http://schemas.openxmlformats.org/officeDocument/2006/relationships" r:id="rId1"/>
          <a:extLst>
            <a:ext uri="{FF2B5EF4-FFF2-40B4-BE49-F238E27FC236}">
              <a16:creationId xmlns:a16="http://schemas.microsoft.com/office/drawing/2014/main" id="{00000000-0008-0000-0700-00005E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19" name="TextBox 10">
          <a:hlinkClick xmlns:r="http://schemas.openxmlformats.org/officeDocument/2006/relationships" r:id="rId1"/>
          <a:extLst>
            <a:ext uri="{FF2B5EF4-FFF2-40B4-BE49-F238E27FC236}">
              <a16:creationId xmlns:a16="http://schemas.microsoft.com/office/drawing/2014/main" id="{00000000-0008-0000-0700-00005F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20" name="TextBox 10">
          <a:hlinkClick xmlns:r="http://schemas.openxmlformats.org/officeDocument/2006/relationships" r:id="rId1"/>
          <a:extLst>
            <a:ext uri="{FF2B5EF4-FFF2-40B4-BE49-F238E27FC236}">
              <a16:creationId xmlns:a16="http://schemas.microsoft.com/office/drawing/2014/main" id="{00000000-0008-0000-0700-000060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21" name="TextBox 10">
          <a:hlinkClick xmlns:r="http://schemas.openxmlformats.org/officeDocument/2006/relationships" r:id="rId1"/>
          <a:extLst>
            <a:ext uri="{FF2B5EF4-FFF2-40B4-BE49-F238E27FC236}">
              <a16:creationId xmlns:a16="http://schemas.microsoft.com/office/drawing/2014/main" id="{00000000-0008-0000-0700-000061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22" name="TextBox 10">
          <a:hlinkClick xmlns:r="http://schemas.openxmlformats.org/officeDocument/2006/relationships" r:id="rId1"/>
          <a:extLst>
            <a:ext uri="{FF2B5EF4-FFF2-40B4-BE49-F238E27FC236}">
              <a16:creationId xmlns:a16="http://schemas.microsoft.com/office/drawing/2014/main" id="{00000000-0008-0000-0700-000062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23" name="TextBox 10">
          <a:hlinkClick xmlns:r="http://schemas.openxmlformats.org/officeDocument/2006/relationships" r:id="rId1"/>
          <a:extLst>
            <a:ext uri="{FF2B5EF4-FFF2-40B4-BE49-F238E27FC236}">
              <a16:creationId xmlns:a16="http://schemas.microsoft.com/office/drawing/2014/main" id="{00000000-0008-0000-0700-000063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24" name="TextBox 10">
          <a:hlinkClick xmlns:r="http://schemas.openxmlformats.org/officeDocument/2006/relationships" r:id="rId1"/>
          <a:extLst>
            <a:ext uri="{FF2B5EF4-FFF2-40B4-BE49-F238E27FC236}">
              <a16:creationId xmlns:a16="http://schemas.microsoft.com/office/drawing/2014/main" id="{00000000-0008-0000-0700-000064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25" name="TextBox 10">
          <a:hlinkClick xmlns:r="http://schemas.openxmlformats.org/officeDocument/2006/relationships" r:id="rId1"/>
          <a:extLst>
            <a:ext uri="{FF2B5EF4-FFF2-40B4-BE49-F238E27FC236}">
              <a16:creationId xmlns:a16="http://schemas.microsoft.com/office/drawing/2014/main" id="{00000000-0008-0000-0700-000065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26" name="TextBox 10">
          <a:hlinkClick xmlns:r="http://schemas.openxmlformats.org/officeDocument/2006/relationships" r:id="rId1"/>
          <a:extLst>
            <a:ext uri="{FF2B5EF4-FFF2-40B4-BE49-F238E27FC236}">
              <a16:creationId xmlns:a16="http://schemas.microsoft.com/office/drawing/2014/main" id="{00000000-0008-0000-0700-000066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27" name="TextBox 10">
          <a:hlinkClick xmlns:r="http://schemas.openxmlformats.org/officeDocument/2006/relationships" r:id="rId1"/>
          <a:extLst>
            <a:ext uri="{FF2B5EF4-FFF2-40B4-BE49-F238E27FC236}">
              <a16:creationId xmlns:a16="http://schemas.microsoft.com/office/drawing/2014/main" id="{00000000-0008-0000-0700-000067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28" name="TextBox 10">
          <a:hlinkClick xmlns:r="http://schemas.openxmlformats.org/officeDocument/2006/relationships" r:id="rId1"/>
          <a:extLst>
            <a:ext uri="{FF2B5EF4-FFF2-40B4-BE49-F238E27FC236}">
              <a16:creationId xmlns:a16="http://schemas.microsoft.com/office/drawing/2014/main" id="{00000000-0008-0000-0700-000068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29" name="TextBox 10">
          <a:hlinkClick xmlns:r="http://schemas.openxmlformats.org/officeDocument/2006/relationships" r:id="rId1"/>
          <a:extLst>
            <a:ext uri="{FF2B5EF4-FFF2-40B4-BE49-F238E27FC236}">
              <a16:creationId xmlns:a16="http://schemas.microsoft.com/office/drawing/2014/main" id="{00000000-0008-0000-0700-000069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30" name="TextBox 10">
          <a:hlinkClick xmlns:r="http://schemas.openxmlformats.org/officeDocument/2006/relationships" r:id="rId1"/>
          <a:extLst>
            <a:ext uri="{FF2B5EF4-FFF2-40B4-BE49-F238E27FC236}">
              <a16:creationId xmlns:a16="http://schemas.microsoft.com/office/drawing/2014/main" id="{00000000-0008-0000-0700-00006A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31" name="TextBox 10">
          <a:hlinkClick xmlns:r="http://schemas.openxmlformats.org/officeDocument/2006/relationships" r:id="rId1"/>
          <a:extLst>
            <a:ext uri="{FF2B5EF4-FFF2-40B4-BE49-F238E27FC236}">
              <a16:creationId xmlns:a16="http://schemas.microsoft.com/office/drawing/2014/main" id="{00000000-0008-0000-0700-00006B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32" name="TextBox 10">
          <a:hlinkClick xmlns:r="http://schemas.openxmlformats.org/officeDocument/2006/relationships" r:id="rId1"/>
          <a:extLst>
            <a:ext uri="{FF2B5EF4-FFF2-40B4-BE49-F238E27FC236}">
              <a16:creationId xmlns:a16="http://schemas.microsoft.com/office/drawing/2014/main" id="{00000000-0008-0000-0700-00006C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33" name="TextBox 10">
          <a:hlinkClick xmlns:r="http://schemas.openxmlformats.org/officeDocument/2006/relationships" r:id="rId1"/>
          <a:extLst>
            <a:ext uri="{FF2B5EF4-FFF2-40B4-BE49-F238E27FC236}">
              <a16:creationId xmlns:a16="http://schemas.microsoft.com/office/drawing/2014/main" id="{00000000-0008-0000-0700-00006D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34" name="TextBox 10">
          <a:hlinkClick xmlns:r="http://schemas.openxmlformats.org/officeDocument/2006/relationships" r:id="rId1"/>
          <a:extLst>
            <a:ext uri="{FF2B5EF4-FFF2-40B4-BE49-F238E27FC236}">
              <a16:creationId xmlns:a16="http://schemas.microsoft.com/office/drawing/2014/main" id="{00000000-0008-0000-0700-00006E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35" name="TextBox 10">
          <a:hlinkClick xmlns:r="http://schemas.openxmlformats.org/officeDocument/2006/relationships" r:id="rId1"/>
          <a:extLst>
            <a:ext uri="{FF2B5EF4-FFF2-40B4-BE49-F238E27FC236}">
              <a16:creationId xmlns:a16="http://schemas.microsoft.com/office/drawing/2014/main" id="{00000000-0008-0000-0700-00006F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36" name="TextBox 10">
          <a:hlinkClick xmlns:r="http://schemas.openxmlformats.org/officeDocument/2006/relationships" r:id="rId1"/>
          <a:extLst>
            <a:ext uri="{FF2B5EF4-FFF2-40B4-BE49-F238E27FC236}">
              <a16:creationId xmlns:a16="http://schemas.microsoft.com/office/drawing/2014/main" id="{00000000-0008-0000-0700-000070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37" name="TextBox 10">
          <a:hlinkClick xmlns:r="http://schemas.openxmlformats.org/officeDocument/2006/relationships" r:id="rId1"/>
          <a:extLst>
            <a:ext uri="{FF2B5EF4-FFF2-40B4-BE49-F238E27FC236}">
              <a16:creationId xmlns:a16="http://schemas.microsoft.com/office/drawing/2014/main" id="{00000000-0008-0000-0700-000071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38" name="TextBox 10">
          <a:hlinkClick xmlns:r="http://schemas.openxmlformats.org/officeDocument/2006/relationships" r:id="rId1"/>
          <a:extLst>
            <a:ext uri="{FF2B5EF4-FFF2-40B4-BE49-F238E27FC236}">
              <a16:creationId xmlns:a16="http://schemas.microsoft.com/office/drawing/2014/main" id="{00000000-0008-0000-0700-000072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39" name="TextBox 10">
          <a:hlinkClick xmlns:r="http://schemas.openxmlformats.org/officeDocument/2006/relationships" r:id="rId1"/>
          <a:extLst>
            <a:ext uri="{FF2B5EF4-FFF2-40B4-BE49-F238E27FC236}">
              <a16:creationId xmlns:a16="http://schemas.microsoft.com/office/drawing/2014/main" id="{00000000-0008-0000-0700-000073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72</xdr:row>
      <xdr:rowOff>38100</xdr:rowOff>
    </xdr:from>
    <xdr:ext cx="2171700" cy="190500"/>
    <xdr:sp macro="" textlink="">
      <xdr:nvSpPr>
        <xdr:cNvPr id="1140" name="TextBox 10">
          <a:hlinkClick xmlns:r="http://schemas.openxmlformats.org/officeDocument/2006/relationships" r:id="rId1"/>
          <a:extLst>
            <a:ext uri="{FF2B5EF4-FFF2-40B4-BE49-F238E27FC236}">
              <a16:creationId xmlns:a16="http://schemas.microsoft.com/office/drawing/2014/main" id="{00000000-0008-0000-0700-000074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41" name="TextBox 10">
          <a:hlinkClick xmlns:r="http://schemas.openxmlformats.org/officeDocument/2006/relationships" r:id="rId1"/>
          <a:extLst>
            <a:ext uri="{FF2B5EF4-FFF2-40B4-BE49-F238E27FC236}">
              <a16:creationId xmlns:a16="http://schemas.microsoft.com/office/drawing/2014/main" id="{00000000-0008-0000-0700-000075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42" name="TextBox 10">
          <a:hlinkClick xmlns:r="http://schemas.openxmlformats.org/officeDocument/2006/relationships" r:id="rId1"/>
          <a:extLst>
            <a:ext uri="{FF2B5EF4-FFF2-40B4-BE49-F238E27FC236}">
              <a16:creationId xmlns:a16="http://schemas.microsoft.com/office/drawing/2014/main" id="{00000000-0008-0000-0700-000076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43" name="TextBox 10">
          <a:hlinkClick xmlns:r="http://schemas.openxmlformats.org/officeDocument/2006/relationships" r:id="rId1"/>
          <a:extLst>
            <a:ext uri="{FF2B5EF4-FFF2-40B4-BE49-F238E27FC236}">
              <a16:creationId xmlns:a16="http://schemas.microsoft.com/office/drawing/2014/main" id="{00000000-0008-0000-0700-000077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44" name="TextBox 10">
          <a:hlinkClick xmlns:r="http://schemas.openxmlformats.org/officeDocument/2006/relationships" r:id="rId1"/>
          <a:extLst>
            <a:ext uri="{FF2B5EF4-FFF2-40B4-BE49-F238E27FC236}">
              <a16:creationId xmlns:a16="http://schemas.microsoft.com/office/drawing/2014/main" id="{00000000-0008-0000-0700-000078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45" name="TextBox 10">
          <a:hlinkClick xmlns:r="http://schemas.openxmlformats.org/officeDocument/2006/relationships" r:id="rId1"/>
          <a:extLst>
            <a:ext uri="{FF2B5EF4-FFF2-40B4-BE49-F238E27FC236}">
              <a16:creationId xmlns:a16="http://schemas.microsoft.com/office/drawing/2014/main" id="{00000000-0008-0000-0700-000079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46" name="TextBox 10">
          <a:hlinkClick xmlns:r="http://schemas.openxmlformats.org/officeDocument/2006/relationships" r:id="rId1"/>
          <a:extLst>
            <a:ext uri="{FF2B5EF4-FFF2-40B4-BE49-F238E27FC236}">
              <a16:creationId xmlns:a16="http://schemas.microsoft.com/office/drawing/2014/main" id="{00000000-0008-0000-0700-00007A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47" name="TextBox 10">
          <a:hlinkClick xmlns:r="http://schemas.openxmlformats.org/officeDocument/2006/relationships" r:id="rId1"/>
          <a:extLst>
            <a:ext uri="{FF2B5EF4-FFF2-40B4-BE49-F238E27FC236}">
              <a16:creationId xmlns:a16="http://schemas.microsoft.com/office/drawing/2014/main" id="{00000000-0008-0000-0700-00007B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48" name="TextBox 10">
          <a:hlinkClick xmlns:r="http://schemas.openxmlformats.org/officeDocument/2006/relationships" r:id="rId1"/>
          <a:extLst>
            <a:ext uri="{FF2B5EF4-FFF2-40B4-BE49-F238E27FC236}">
              <a16:creationId xmlns:a16="http://schemas.microsoft.com/office/drawing/2014/main" id="{00000000-0008-0000-0700-00007C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49" name="TextBox 10">
          <a:hlinkClick xmlns:r="http://schemas.openxmlformats.org/officeDocument/2006/relationships" r:id="rId1"/>
          <a:extLst>
            <a:ext uri="{FF2B5EF4-FFF2-40B4-BE49-F238E27FC236}">
              <a16:creationId xmlns:a16="http://schemas.microsoft.com/office/drawing/2014/main" id="{00000000-0008-0000-0700-00007D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50" name="TextBox 10">
          <a:hlinkClick xmlns:r="http://schemas.openxmlformats.org/officeDocument/2006/relationships" r:id="rId1"/>
          <a:extLst>
            <a:ext uri="{FF2B5EF4-FFF2-40B4-BE49-F238E27FC236}">
              <a16:creationId xmlns:a16="http://schemas.microsoft.com/office/drawing/2014/main" id="{00000000-0008-0000-0700-00007E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51" name="TextBox 10">
          <a:hlinkClick xmlns:r="http://schemas.openxmlformats.org/officeDocument/2006/relationships" r:id="rId1"/>
          <a:extLst>
            <a:ext uri="{FF2B5EF4-FFF2-40B4-BE49-F238E27FC236}">
              <a16:creationId xmlns:a16="http://schemas.microsoft.com/office/drawing/2014/main" id="{00000000-0008-0000-0700-00007F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52" name="TextBox 10">
          <a:hlinkClick xmlns:r="http://schemas.openxmlformats.org/officeDocument/2006/relationships" r:id="rId1"/>
          <a:extLst>
            <a:ext uri="{FF2B5EF4-FFF2-40B4-BE49-F238E27FC236}">
              <a16:creationId xmlns:a16="http://schemas.microsoft.com/office/drawing/2014/main" id="{00000000-0008-0000-0700-000080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53" name="TextBox 10">
          <a:hlinkClick xmlns:r="http://schemas.openxmlformats.org/officeDocument/2006/relationships" r:id="rId1"/>
          <a:extLst>
            <a:ext uri="{FF2B5EF4-FFF2-40B4-BE49-F238E27FC236}">
              <a16:creationId xmlns:a16="http://schemas.microsoft.com/office/drawing/2014/main" id="{00000000-0008-0000-0700-000081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54" name="TextBox 10">
          <a:hlinkClick xmlns:r="http://schemas.openxmlformats.org/officeDocument/2006/relationships" r:id="rId1"/>
          <a:extLst>
            <a:ext uri="{FF2B5EF4-FFF2-40B4-BE49-F238E27FC236}">
              <a16:creationId xmlns:a16="http://schemas.microsoft.com/office/drawing/2014/main" id="{00000000-0008-0000-0700-000082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55" name="TextBox 10">
          <a:hlinkClick xmlns:r="http://schemas.openxmlformats.org/officeDocument/2006/relationships" r:id="rId1"/>
          <a:extLst>
            <a:ext uri="{FF2B5EF4-FFF2-40B4-BE49-F238E27FC236}">
              <a16:creationId xmlns:a16="http://schemas.microsoft.com/office/drawing/2014/main" id="{00000000-0008-0000-0700-000083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56" name="TextBox 10">
          <a:hlinkClick xmlns:r="http://schemas.openxmlformats.org/officeDocument/2006/relationships" r:id="rId1"/>
          <a:extLst>
            <a:ext uri="{FF2B5EF4-FFF2-40B4-BE49-F238E27FC236}">
              <a16:creationId xmlns:a16="http://schemas.microsoft.com/office/drawing/2014/main" id="{00000000-0008-0000-0700-000084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57" name="TextBox 10">
          <a:hlinkClick xmlns:r="http://schemas.openxmlformats.org/officeDocument/2006/relationships" r:id="rId1"/>
          <a:extLst>
            <a:ext uri="{FF2B5EF4-FFF2-40B4-BE49-F238E27FC236}">
              <a16:creationId xmlns:a16="http://schemas.microsoft.com/office/drawing/2014/main" id="{00000000-0008-0000-0700-000085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58" name="TextBox 10">
          <a:hlinkClick xmlns:r="http://schemas.openxmlformats.org/officeDocument/2006/relationships" r:id="rId1"/>
          <a:extLst>
            <a:ext uri="{FF2B5EF4-FFF2-40B4-BE49-F238E27FC236}">
              <a16:creationId xmlns:a16="http://schemas.microsoft.com/office/drawing/2014/main" id="{00000000-0008-0000-0700-000086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59" name="TextBox 10">
          <a:hlinkClick xmlns:r="http://schemas.openxmlformats.org/officeDocument/2006/relationships" r:id="rId1"/>
          <a:extLst>
            <a:ext uri="{FF2B5EF4-FFF2-40B4-BE49-F238E27FC236}">
              <a16:creationId xmlns:a16="http://schemas.microsoft.com/office/drawing/2014/main" id="{00000000-0008-0000-0700-000087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60" name="TextBox 10">
          <a:hlinkClick xmlns:r="http://schemas.openxmlformats.org/officeDocument/2006/relationships" r:id="rId1"/>
          <a:extLst>
            <a:ext uri="{FF2B5EF4-FFF2-40B4-BE49-F238E27FC236}">
              <a16:creationId xmlns:a16="http://schemas.microsoft.com/office/drawing/2014/main" id="{00000000-0008-0000-0700-000088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61" name="TextBox 10">
          <a:hlinkClick xmlns:r="http://schemas.openxmlformats.org/officeDocument/2006/relationships" r:id="rId1"/>
          <a:extLst>
            <a:ext uri="{FF2B5EF4-FFF2-40B4-BE49-F238E27FC236}">
              <a16:creationId xmlns:a16="http://schemas.microsoft.com/office/drawing/2014/main" id="{00000000-0008-0000-0700-000089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62" name="TextBox 10">
          <a:hlinkClick xmlns:r="http://schemas.openxmlformats.org/officeDocument/2006/relationships" r:id="rId1"/>
          <a:extLst>
            <a:ext uri="{FF2B5EF4-FFF2-40B4-BE49-F238E27FC236}">
              <a16:creationId xmlns:a16="http://schemas.microsoft.com/office/drawing/2014/main" id="{00000000-0008-0000-0700-00008A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63" name="TextBox 10">
          <a:hlinkClick xmlns:r="http://schemas.openxmlformats.org/officeDocument/2006/relationships" r:id="rId1"/>
          <a:extLst>
            <a:ext uri="{FF2B5EF4-FFF2-40B4-BE49-F238E27FC236}">
              <a16:creationId xmlns:a16="http://schemas.microsoft.com/office/drawing/2014/main" id="{00000000-0008-0000-0700-00008B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64" name="TextBox 10">
          <a:hlinkClick xmlns:r="http://schemas.openxmlformats.org/officeDocument/2006/relationships" r:id="rId1"/>
          <a:extLst>
            <a:ext uri="{FF2B5EF4-FFF2-40B4-BE49-F238E27FC236}">
              <a16:creationId xmlns:a16="http://schemas.microsoft.com/office/drawing/2014/main" id="{00000000-0008-0000-0700-00008C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65" name="TextBox 10">
          <a:hlinkClick xmlns:r="http://schemas.openxmlformats.org/officeDocument/2006/relationships" r:id="rId1"/>
          <a:extLst>
            <a:ext uri="{FF2B5EF4-FFF2-40B4-BE49-F238E27FC236}">
              <a16:creationId xmlns:a16="http://schemas.microsoft.com/office/drawing/2014/main" id="{00000000-0008-0000-0700-00008D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66" name="TextBox 10">
          <a:hlinkClick xmlns:r="http://schemas.openxmlformats.org/officeDocument/2006/relationships" r:id="rId1"/>
          <a:extLst>
            <a:ext uri="{FF2B5EF4-FFF2-40B4-BE49-F238E27FC236}">
              <a16:creationId xmlns:a16="http://schemas.microsoft.com/office/drawing/2014/main" id="{00000000-0008-0000-0700-00008E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67" name="TextBox 10">
          <a:hlinkClick xmlns:r="http://schemas.openxmlformats.org/officeDocument/2006/relationships" r:id="rId1"/>
          <a:extLst>
            <a:ext uri="{FF2B5EF4-FFF2-40B4-BE49-F238E27FC236}">
              <a16:creationId xmlns:a16="http://schemas.microsoft.com/office/drawing/2014/main" id="{00000000-0008-0000-0700-00008F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68" name="TextBox 10">
          <a:hlinkClick xmlns:r="http://schemas.openxmlformats.org/officeDocument/2006/relationships" r:id="rId1"/>
          <a:extLst>
            <a:ext uri="{FF2B5EF4-FFF2-40B4-BE49-F238E27FC236}">
              <a16:creationId xmlns:a16="http://schemas.microsoft.com/office/drawing/2014/main" id="{00000000-0008-0000-0700-000090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69" name="TextBox 10">
          <a:hlinkClick xmlns:r="http://schemas.openxmlformats.org/officeDocument/2006/relationships" r:id="rId1"/>
          <a:extLst>
            <a:ext uri="{FF2B5EF4-FFF2-40B4-BE49-F238E27FC236}">
              <a16:creationId xmlns:a16="http://schemas.microsoft.com/office/drawing/2014/main" id="{00000000-0008-0000-0700-000091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70" name="TextBox 10">
          <a:hlinkClick xmlns:r="http://schemas.openxmlformats.org/officeDocument/2006/relationships" r:id="rId1"/>
          <a:extLst>
            <a:ext uri="{FF2B5EF4-FFF2-40B4-BE49-F238E27FC236}">
              <a16:creationId xmlns:a16="http://schemas.microsoft.com/office/drawing/2014/main" id="{00000000-0008-0000-0700-000092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71" name="TextBox 10">
          <a:hlinkClick xmlns:r="http://schemas.openxmlformats.org/officeDocument/2006/relationships" r:id="rId1"/>
          <a:extLst>
            <a:ext uri="{FF2B5EF4-FFF2-40B4-BE49-F238E27FC236}">
              <a16:creationId xmlns:a16="http://schemas.microsoft.com/office/drawing/2014/main" id="{00000000-0008-0000-0700-000093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72" name="TextBox 10">
          <a:hlinkClick xmlns:r="http://schemas.openxmlformats.org/officeDocument/2006/relationships" r:id="rId1"/>
          <a:extLst>
            <a:ext uri="{FF2B5EF4-FFF2-40B4-BE49-F238E27FC236}">
              <a16:creationId xmlns:a16="http://schemas.microsoft.com/office/drawing/2014/main" id="{00000000-0008-0000-0700-000094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73" name="TextBox 10">
          <a:hlinkClick xmlns:r="http://schemas.openxmlformats.org/officeDocument/2006/relationships" r:id="rId1"/>
          <a:extLst>
            <a:ext uri="{FF2B5EF4-FFF2-40B4-BE49-F238E27FC236}">
              <a16:creationId xmlns:a16="http://schemas.microsoft.com/office/drawing/2014/main" id="{00000000-0008-0000-0700-000095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74" name="TextBox 10">
          <a:hlinkClick xmlns:r="http://schemas.openxmlformats.org/officeDocument/2006/relationships" r:id="rId1"/>
          <a:extLst>
            <a:ext uri="{FF2B5EF4-FFF2-40B4-BE49-F238E27FC236}">
              <a16:creationId xmlns:a16="http://schemas.microsoft.com/office/drawing/2014/main" id="{00000000-0008-0000-0700-000096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75" name="TextBox 10">
          <a:hlinkClick xmlns:r="http://schemas.openxmlformats.org/officeDocument/2006/relationships" r:id="rId1"/>
          <a:extLst>
            <a:ext uri="{FF2B5EF4-FFF2-40B4-BE49-F238E27FC236}">
              <a16:creationId xmlns:a16="http://schemas.microsoft.com/office/drawing/2014/main" id="{00000000-0008-0000-0700-000097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76" name="TextBox 10">
          <a:hlinkClick xmlns:r="http://schemas.openxmlformats.org/officeDocument/2006/relationships" r:id="rId1"/>
          <a:extLst>
            <a:ext uri="{FF2B5EF4-FFF2-40B4-BE49-F238E27FC236}">
              <a16:creationId xmlns:a16="http://schemas.microsoft.com/office/drawing/2014/main" id="{00000000-0008-0000-0700-000098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77" name="TextBox 10">
          <a:hlinkClick xmlns:r="http://schemas.openxmlformats.org/officeDocument/2006/relationships" r:id="rId1"/>
          <a:extLst>
            <a:ext uri="{FF2B5EF4-FFF2-40B4-BE49-F238E27FC236}">
              <a16:creationId xmlns:a16="http://schemas.microsoft.com/office/drawing/2014/main" id="{00000000-0008-0000-0700-000099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78" name="TextBox 10">
          <a:hlinkClick xmlns:r="http://schemas.openxmlformats.org/officeDocument/2006/relationships" r:id="rId1"/>
          <a:extLst>
            <a:ext uri="{FF2B5EF4-FFF2-40B4-BE49-F238E27FC236}">
              <a16:creationId xmlns:a16="http://schemas.microsoft.com/office/drawing/2014/main" id="{00000000-0008-0000-0700-00009A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79" name="TextBox 10">
          <a:hlinkClick xmlns:r="http://schemas.openxmlformats.org/officeDocument/2006/relationships" r:id="rId1"/>
          <a:extLst>
            <a:ext uri="{FF2B5EF4-FFF2-40B4-BE49-F238E27FC236}">
              <a16:creationId xmlns:a16="http://schemas.microsoft.com/office/drawing/2014/main" id="{00000000-0008-0000-0700-00009B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80" name="TextBox 10">
          <a:hlinkClick xmlns:r="http://schemas.openxmlformats.org/officeDocument/2006/relationships" r:id="rId1"/>
          <a:extLst>
            <a:ext uri="{FF2B5EF4-FFF2-40B4-BE49-F238E27FC236}">
              <a16:creationId xmlns:a16="http://schemas.microsoft.com/office/drawing/2014/main" id="{00000000-0008-0000-0700-00009C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81" name="TextBox 10">
          <a:hlinkClick xmlns:r="http://schemas.openxmlformats.org/officeDocument/2006/relationships" r:id="rId1"/>
          <a:extLst>
            <a:ext uri="{FF2B5EF4-FFF2-40B4-BE49-F238E27FC236}">
              <a16:creationId xmlns:a16="http://schemas.microsoft.com/office/drawing/2014/main" id="{00000000-0008-0000-0700-00009D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82" name="TextBox 10">
          <a:hlinkClick xmlns:r="http://schemas.openxmlformats.org/officeDocument/2006/relationships" r:id="rId1"/>
          <a:extLst>
            <a:ext uri="{FF2B5EF4-FFF2-40B4-BE49-F238E27FC236}">
              <a16:creationId xmlns:a16="http://schemas.microsoft.com/office/drawing/2014/main" id="{00000000-0008-0000-0700-00009E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83" name="TextBox 10">
          <a:hlinkClick xmlns:r="http://schemas.openxmlformats.org/officeDocument/2006/relationships" r:id="rId1"/>
          <a:extLst>
            <a:ext uri="{FF2B5EF4-FFF2-40B4-BE49-F238E27FC236}">
              <a16:creationId xmlns:a16="http://schemas.microsoft.com/office/drawing/2014/main" id="{00000000-0008-0000-0700-00009F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84" name="TextBox 10">
          <a:hlinkClick xmlns:r="http://schemas.openxmlformats.org/officeDocument/2006/relationships" r:id="rId1"/>
          <a:extLst>
            <a:ext uri="{FF2B5EF4-FFF2-40B4-BE49-F238E27FC236}">
              <a16:creationId xmlns:a16="http://schemas.microsoft.com/office/drawing/2014/main" id="{00000000-0008-0000-0700-0000A0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85" name="TextBox 10">
          <a:hlinkClick xmlns:r="http://schemas.openxmlformats.org/officeDocument/2006/relationships" r:id="rId1"/>
          <a:extLst>
            <a:ext uri="{FF2B5EF4-FFF2-40B4-BE49-F238E27FC236}">
              <a16:creationId xmlns:a16="http://schemas.microsoft.com/office/drawing/2014/main" id="{00000000-0008-0000-0700-0000A1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86" name="TextBox 10">
          <a:hlinkClick xmlns:r="http://schemas.openxmlformats.org/officeDocument/2006/relationships" r:id="rId1"/>
          <a:extLst>
            <a:ext uri="{FF2B5EF4-FFF2-40B4-BE49-F238E27FC236}">
              <a16:creationId xmlns:a16="http://schemas.microsoft.com/office/drawing/2014/main" id="{00000000-0008-0000-0700-0000A2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87" name="TextBox 10">
          <a:hlinkClick xmlns:r="http://schemas.openxmlformats.org/officeDocument/2006/relationships" r:id="rId1"/>
          <a:extLst>
            <a:ext uri="{FF2B5EF4-FFF2-40B4-BE49-F238E27FC236}">
              <a16:creationId xmlns:a16="http://schemas.microsoft.com/office/drawing/2014/main" id="{00000000-0008-0000-0700-0000A3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88" name="TextBox 10">
          <a:hlinkClick xmlns:r="http://schemas.openxmlformats.org/officeDocument/2006/relationships" r:id="rId1"/>
          <a:extLst>
            <a:ext uri="{FF2B5EF4-FFF2-40B4-BE49-F238E27FC236}">
              <a16:creationId xmlns:a16="http://schemas.microsoft.com/office/drawing/2014/main" id="{00000000-0008-0000-0700-0000A4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89" name="TextBox 10">
          <a:hlinkClick xmlns:r="http://schemas.openxmlformats.org/officeDocument/2006/relationships" r:id="rId1"/>
          <a:extLst>
            <a:ext uri="{FF2B5EF4-FFF2-40B4-BE49-F238E27FC236}">
              <a16:creationId xmlns:a16="http://schemas.microsoft.com/office/drawing/2014/main" id="{00000000-0008-0000-0700-0000A5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90" name="TextBox 10">
          <a:hlinkClick xmlns:r="http://schemas.openxmlformats.org/officeDocument/2006/relationships" r:id="rId1"/>
          <a:extLst>
            <a:ext uri="{FF2B5EF4-FFF2-40B4-BE49-F238E27FC236}">
              <a16:creationId xmlns:a16="http://schemas.microsoft.com/office/drawing/2014/main" id="{00000000-0008-0000-0700-0000A6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91" name="TextBox 10">
          <a:hlinkClick xmlns:r="http://schemas.openxmlformats.org/officeDocument/2006/relationships" r:id="rId1"/>
          <a:extLst>
            <a:ext uri="{FF2B5EF4-FFF2-40B4-BE49-F238E27FC236}">
              <a16:creationId xmlns:a16="http://schemas.microsoft.com/office/drawing/2014/main" id="{00000000-0008-0000-0700-0000A7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92" name="TextBox 10">
          <a:hlinkClick xmlns:r="http://schemas.openxmlformats.org/officeDocument/2006/relationships" r:id="rId1"/>
          <a:extLst>
            <a:ext uri="{FF2B5EF4-FFF2-40B4-BE49-F238E27FC236}">
              <a16:creationId xmlns:a16="http://schemas.microsoft.com/office/drawing/2014/main" id="{00000000-0008-0000-0700-0000A8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93" name="TextBox 10">
          <a:hlinkClick xmlns:r="http://schemas.openxmlformats.org/officeDocument/2006/relationships" r:id="rId1"/>
          <a:extLst>
            <a:ext uri="{FF2B5EF4-FFF2-40B4-BE49-F238E27FC236}">
              <a16:creationId xmlns:a16="http://schemas.microsoft.com/office/drawing/2014/main" id="{00000000-0008-0000-0700-0000A9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94" name="TextBox 10">
          <a:hlinkClick xmlns:r="http://schemas.openxmlformats.org/officeDocument/2006/relationships" r:id="rId1"/>
          <a:extLst>
            <a:ext uri="{FF2B5EF4-FFF2-40B4-BE49-F238E27FC236}">
              <a16:creationId xmlns:a16="http://schemas.microsoft.com/office/drawing/2014/main" id="{00000000-0008-0000-0700-0000AA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73</xdr:row>
      <xdr:rowOff>38100</xdr:rowOff>
    </xdr:from>
    <xdr:ext cx="2171700" cy="190500"/>
    <xdr:sp macro="" textlink="">
      <xdr:nvSpPr>
        <xdr:cNvPr id="1195" name="TextBox 10">
          <a:hlinkClick xmlns:r="http://schemas.openxmlformats.org/officeDocument/2006/relationships" r:id="rId1"/>
          <a:extLst>
            <a:ext uri="{FF2B5EF4-FFF2-40B4-BE49-F238E27FC236}">
              <a16:creationId xmlns:a16="http://schemas.microsoft.com/office/drawing/2014/main" id="{00000000-0008-0000-0700-0000AB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196" name="TextBox 10">
          <a:hlinkClick xmlns:r="http://schemas.openxmlformats.org/officeDocument/2006/relationships" r:id="rId1"/>
          <a:extLst>
            <a:ext uri="{FF2B5EF4-FFF2-40B4-BE49-F238E27FC236}">
              <a16:creationId xmlns:a16="http://schemas.microsoft.com/office/drawing/2014/main" id="{00000000-0008-0000-0700-0000AC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197" name="TextBox 10">
          <a:hlinkClick xmlns:r="http://schemas.openxmlformats.org/officeDocument/2006/relationships" r:id="rId1"/>
          <a:extLst>
            <a:ext uri="{FF2B5EF4-FFF2-40B4-BE49-F238E27FC236}">
              <a16:creationId xmlns:a16="http://schemas.microsoft.com/office/drawing/2014/main" id="{00000000-0008-0000-0700-0000AD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198" name="TextBox 10">
          <a:hlinkClick xmlns:r="http://schemas.openxmlformats.org/officeDocument/2006/relationships" r:id="rId1"/>
          <a:extLst>
            <a:ext uri="{FF2B5EF4-FFF2-40B4-BE49-F238E27FC236}">
              <a16:creationId xmlns:a16="http://schemas.microsoft.com/office/drawing/2014/main" id="{00000000-0008-0000-0700-0000AE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199" name="TextBox 10">
          <a:hlinkClick xmlns:r="http://schemas.openxmlformats.org/officeDocument/2006/relationships" r:id="rId1"/>
          <a:extLst>
            <a:ext uri="{FF2B5EF4-FFF2-40B4-BE49-F238E27FC236}">
              <a16:creationId xmlns:a16="http://schemas.microsoft.com/office/drawing/2014/main" id="{00000000-0008-0000-0700-0000AF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00" name="TextBox 10">
          <a:hlinkClick xmlns:r="http://schemas.openxmlformats.org/officeDocument/2006/relationships" r:id="rId1"/>
          <a:extLst>
            <a:ext uri="{FF2B5EF4-FFF2-40B4-BE49-F238E27FC236}">
              <a16:creationId xmlns:a16="http://schemas.microsoft.com/office/drawing/2014/main" id="{00000000-0008-0000-0700-0000B0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01" name="TextBox 10">
          <a:hlinkClick xmlns:r="http://schemas.openxmlformats.org/officeDocument/2006/relationships" r:id="rId1"/>
          <a:extLst>
            <a:ext uri="{FF2B5EF4-FFF2-40B4-BE49-F238E27FC236}">
              <a16:creationId xmlns:a16="http://schemas.microsoft.com/office/drawing/2014/main" id="{00000000-0008-0000-0700-0000B1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02" name="TextBox 10">
          <a:hlinkClick xmlns:r="http://schemas.openxmlformats.org/officeDocument/2006/relationships" r:id="rId1"/>
          <a:extLst>
            <a:ext uri="{FF2B5EF4-FFF2-40B4-BE49-F238E27FC236}">
              <a16:creationId xmlns:a16="http://schemas.microsoft.com/office/drawing/2014/main" id="{00000000-0008-0000-0700-0000B2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03" name="TextBox 10">
          <a:hlinkClick xmlns:r="http://schemas.openxmlformats.org/officeDocument/2006/relationships" r:id="rId1"/>
          <a:extLst>
            <a:ext uri="{FF2B5EF4-FFF2-40B4-BE49-F238E27FC236}">
              <a16:creationId xmlns:a16="http://schemas.microsoft.com/office/drawing/2014/main" id="{00000000-0008-0000-0700-0000B3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04" name="TextBox 10">
          <a:hlinkClick xmlns:r="http://schemas.openxmlformats.org/officeDocument/2006/relationships" r:id="rId1"/>
          <a:extLst>
            <a:ext uri="{FF2B5EF4-FFF2-40B4-BE49-F238E27FC236}">
              <a16:creationId xmlns:a16="http://schemas.microsoft.com/office/drawing/2014/main" id="{00000000-0008-0000-0700-0000B4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05" name="TextBox 10">
          <a:hlinkClick xmlns:r="http://schemas.openxmlformats.org/officeDocument/2006/relationships" r:id="rId1"/>
          <a:extLst>
            <a:ext uri="{FF2B5EF4-FFF2-40B4-BE49-F238E27FC236}">
              <a16:creationId xmlns:a16="http://schemas.microsoft.com/office/drawing/2014/main" id="{00000000-0008-0000-0700-0000B5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06" name="TextBox 10">
          <a:hlinkClick xmlns:r="http://schemas.openxmlformats.org/officeDocument/2006/relationships" r:id="rId1"/>
          <a:extLst>
            <a:ext uri="{FF2B5EF4-FFF2-40B4-BE49-F238E27FC236}">
              <a16:creationId xmlns:a16="http://schemas.microsoft.com/office/drawing/2014/main" id="{00000000-0008-0000-0700-0000B6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07" name="TextBox 10">
          <a:hlinkClick xmlns:r="http://schemas.openxmlformats.org/officeDocument/2006/relationships" r:id="rId1"/>
          <a:extLst>
            <a:ext uri="{FF2B5EF4-FFF2-40B4-BE49-F238E27FC236}">
              <a16:creationId xmlns:a16="http://schemas.microsoft.com/office/drawing/2014/main" id="{00000000-0008-0000-0700-0000B7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08" name="TextBox 10">
          <a:hlinkClick xmlns:r="http://schemas.openxmlformats.org/officeDocument/2006/relationships" r:id="rId1"/>
          <a:extLst>
            <a:ext uri="{FF2B5EF4-FFF2-40B4-BE49-F238E27FC236}">
              <a16:creationId xmlns:a16="http://schemas.microsoft.com/office/drawing/2014/main" id="{00000000-0008-0000-0700-0000B8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09" name="TextBox 10">
          <a:hlinkClick xmlns:r="http://schemas.openxmlformats.org/officeDocument/2006/relationships" r:id="rId1"/>
          <a:extLst>
            <a:ext uri="{FF2B5EF4-FFF2-40B4-BE49-F238E27FC236}">
              <a16:creationId xmlns:a16="http://schemas.microsoft.com/office/drawing/2014/main" id="{00000000-0008-0000-0700-0000B9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10" name="TextBox 10">
          <a:hlinkClick xmlns:r="http://schemas.openxmlformats.org/officeDocument/2006/relationships" r:id="rId1"/>
          <a:extLst>
            <a:ext uri="{FF2B5EF4-FFF2-40B4-BE49-F238E27FC236}">
              <a16:creationId xmlns:a16="http://schemas.microsoft.com/office/drawing/2014/main" id="{00000000-0008-0000-0700-0000BA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11" name="TextBox 10">
          <a:hlinkClick xmlns:r="http://schemas.openxmlformats.org/officeDocument/2006/relationships" r:id="rId1"/>
          <a:extLst>
            <a:ext uri="{FF2B5EF4-FFF2-40B4-BE49-F238E27FC236}">
              <a16:creationId xmlns:a16="http://schemas.microsoft.com/office/drawing/2014/main" id="{00000000-0008-0000-0700-0000BB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12" name="TextBox 10">
          <a:hlinkClick xmlns:r="http://schemas.openxmlformats.org/officeDocument/2006/relationships" r:id="rId1"/>
          <a:extLst>
            <a:ext uri="{FF2B5EF4-FFF2-40B4-BE49-F238E27FC236}">
              <a16:creationId xmlns:a16="http://schemas.microsoft.com/office/drawing/2014/main" id="{00000000-0008-0000-0700-0000BC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13" name="TextBox 10">
          <a:hlinkClick xmlns:r="http://schemas.openxmlformats.org/officeDocument/2006/relationships" r:id="rId1"/>
          <a:extLst>
            <a:ext uri="{FF2B5EF4-FFF2-40B4-BE49-F238E27FC236}">
              <a16:creationId xmlns:a16="http://schemas.microsoft.com/office/drawing/2014/main" id="{00000000-0008-0000-0700-0000BD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14" name="TextBox 10">
          <a:hlinkClick xmlns:r="http://schemas.openxmlformats.org/officeDocument/2006/relationships" r:id="rId1"/>
          <a:extLst>
            <a:ext uri="{FF2B5EF4-FFF2-40B4-BE49-F238E27FC236}">
              <a16:creationId xmlns:a16="http://schemas.microsoft.com/office/drawing/2014/main" id="{00000000-0008-0000-0700-0000BE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15" name="TextBox 10">
          <a:hlinkClick xmlns:r="http://schemas.openxmlformats.org/officeDocument/2006/relationships" r:id="rId1"/>
          <a:extLst>
            <a:ext uri="{FF2B5EF4-FFF2-40B4-BE49-F238E27FC236}">
              <a16:creationId xmlns:a16="http://schemas.microsoft.com/office/drawing/2014/main" id="{00000000-0008-0000-0700-0000BF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16" name="TextBox 10">
          <a:hlinkClick xmlns:r="http://schemas.openxmlformats.org/officeDocument/2006/relationships" r:id="rId1"/>
          <a:extLst>
            <a:ext uri="{FF2B5EF4-FFF2-40B4-BE49-F238E27FC236}">
              <a16:creationId xmlns:a16="http://schemas.microsoft.com/office/drawing/2014/main" id="{00000000-0008-0000-0700-0000C0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17" name="TextBox 10">
          <a:hlinkClick xmlns:r="http://schemas.openxmlformats.org/officeDocument/2006/relationships" r:id="rId1"/>
          <a:extLst>
            <a:ext uri="{FF2B5EF4-FFF2-40B4-BE49-F238E27FC236}">
              <a16:creationId xmlns:a16="http://schemas.microsoft.com/office/drawing/2014/main" id="{00000000-0008-0000-0700-0000C1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18" name="TextBox 10">
          <a:hlinkClick xmlns:r="http://schemas.openxmlformats.org/officeDocument/2006/relationships" r:id="rId1"/>
          <a:extLst>
            <a:ext uri="{FF2B5EF4-FFF2-40B4-BE49-F238E27FC236}">
              <a16:creationId xmlns:a16="http://schemas.microsoft.com/office/drawing/2014/main" id="{00000000-0008-0000-0700-0000C2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19" name="TextBox 10">
          <a:hlinkClick xmlns:r="http://schemas.openxmlformats.org/officeDocument/2006/relationships" r:id="rId1"/>
          <a:extLst>
            <a:ext uri="{FF2B5EF4-FFF2-40B4-BE49-F238E27FC236}">
              <a16:creationId xmlns:a16="http://schemas.microsoft.com/office/drawing/2014/main" id="{00000000-0008-0000-0700-0000C3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20" name="TextBox 10">
          <a:hlinkClick xmlns:r="http://schemas.openxmlformats.org/officeDocument/2006/relationships" r:id="rId1"/>
          <a:extLst>
            <a:ext uri="{FF2B5EF4-FFF2-40B4-BE49-F238E27FC236}">
              <a16:creationId xmlns:a16="http://schemas.microsoft.com/office/drawing/2014/main" id="{00000000-0008-0000-0700-0000C4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21" name="TextBox 10">
          <a:hlinkClick xmlns:r="http://schemas.openxmlformats.org/officeDocument/2006/relationships" r:id="rId1"/>
          <a:extLst>
            <a:ext uri="{FF2B5EF4-FFF2-40B4-BE49-F238E27FC236}">
              <a16:creationId xmlns:a16="http://schemas.microsoft.com/office/drawing/2014/main" id="{00000000-0008-0000-0700-0000C5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22" name="TextBox 10">
          <a:hlinkClick xmlns:r="http://schemas.openxmlformats.org/officeDocument/2006/relationships" r:id="rId1"/>
          <a:extLst>
            <a:ext uri="{FF2B5EF4-FFF2-40B4-BE49-F238E27FC236}">
              <a16:creationId xmlns:a16="http://schemas.microsoft.com/office/drawing/2014/main" id="{00000000-0008-0000-0700-0000C6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23" name="TextBox 10">
          <a:hlinkClick xmlns:r="http://schemas.openxmlformats.org/officeDocument/2006/relationships" r:id="rId1"/>
          <a:extLst>
            <a:ext uri="{FF2B5EF4-FFF2-40B4-BE49-F238E27FC236}">
              <a16:creationId xmlns:a16="http://schemas.microsoft.com/office/drawing/2014/main" id="{00000000-0008-0000-0700-0000C7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24" name="TextBox 10">
          <a:hlinkClick xmlns:r="http://schemas.openxmlformats.org/officeDocument/2006/relationships" r:id="rId1"/>
          <a:extLst>
            <a:ext uri="{FF2B5EF4-FFF2-40B4-BE49-F238E27FC236}">
              <a16:creationId xmlns:a16="http://schemas.microsoft.com/office/drawing/2014/main" id="{00000000-0008-0000-0700-0000C8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25" name="TextBox 10">
          <a:hlinkClick xmlns:r="http://schemas.openxmlformats.org/officeDocument/2006/relationships" r:id="rId1"/>
          <a:extLst>
            <a:ext uri="{FF2B5EF4-FFF2-40B4-BE49-F238E27FC236}">
              <a16:creationId xmlns:a16="http://schemas.microsoft.com/office/drawing/2014/main" id="{00000000-0008-0000-0700-0000C9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26" name="TextBox 10">
          <a:hlinkClick xmlns:r="http://schemas.openxmlformats.org/officeDocument/2006/relationships" r:id="rId1"/>
          <a:extLst>
            <a:ext uri="{FF2B5EF4-FFF2-40B4-BE49-F238E27FC236}">
              <a16:creationId xmlns:a16="http://schemas.microsoft.com/office/drawing/2014/main" id="{00000000-0008-0000-0700-0000CA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27" name="TextBox 10">
          <a:hlinkClick xmlns:r="http://schemas.openxmlformats.org/officeDocument/2006/relationships" r:id="rId1"/>
          <a:extLst>
            <a:ext uri="{FF2B5EF4-FFF2-40B4-BE49-F238E27FC236}">
              <a16:creationId xmlns:a16="http://schemas.microsoft.com/office/drawing/2014/main" id="{00000000-0008-0000-0700-0000CB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28" name="TextBox 10">
          <a:hlinkClick xmlns:r="http://schemas.openxmlformats.org/officeDocument/2006/relationships" r:id="rId1"/>
          <a:extLst>
            <a:ext uri="{FF2B5EF4-FFF2-40B4-BE49-F238E27FC236}">
              <a16:creationId xmlns:a16="http://schemas.microsoft.com/office/drawing/2014/main" id="{00000000-0008-0000-0700-0000CC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29" name="TextBox 10">
          <a:hlinkClick xmlns:r="http://schemas.openxmlformats.org/officeDocument/2006/relationships" r:id="rId1"/>
          <a:extLst>
            <a:ext uri="{FF2B5EF4-FFF2-40B4-BE49-F238E27FC236}">
              <a16:creationId xmlns:a16="http://schemas.microsoft.com/office/drawing/2014/main" id="{00000000-0008-0000-0700-0000CD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30" name="TextBox 10">
          <a:hlinkClick xmlns:r="http://schemas.openxmlformats.org/officeDocument/2006/relationships" r:id="rId1"/>
          <a:extLst>
            <a:ext uri="{FF2B5EF4-FFF2-40B4-BE49-F238E27FC236}">
              <a16:creationId xmlns:a16="http://schemas.microsoft.com/office/drawing/2014/main" id="{00000000-0008-0000-0700-0000CE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31" name="TextBox 10">
          <a:hlinkClick xmlns:r="http://schemas.openxmlformats.org/officeDocument/2006/relationships" r:id="rId1"/>
          <a:extLst>
            <a:ext uri="{FF2B5EF4-FFF2-40B4-BE49-F238E27FC236}">
              <a16:creationId xmlns:a16="http://schemas.microsoft.com/office/drawing/2014/main" id="{00000000-0008-0000-0700-0000CF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32" name="TextBox 10">
          <a:hlinkClick xmlns:r="http://schemas.openxmlformats.org/officeDocument/2006/relationships" r:id="rId1"/>
          <a:extLst>
            <a:ext uri="{FF2B5EF4-FFF2-40B4-BE49-F238E27FC236}">
              <a16:creationId xmlns:a16="http://schemas.microsoft.com/office/drawing/2014/main" id="{00000000-0008-0000-0700-0000D0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33" name="TextBox 10">
          <a:hlinkClick xmlns:r="http://schemas.openxmlformats.org/officeDocument/2006/relationships" r:id="rId1"/>
          <a:extLst>
            <a:ext uri="{FF2B5EF4-FFF2-40B4-BE49-F238E27FC236}">
              <a16:creationId xmlns:a16="http://schemas.microsoft.com/office/drawing/2014/main" id="{00000000-0008-0000-0700-0000D1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34" name="TextBox 10">
          <a:hlinkClick xmlns:r="http://schemas.openxmlformats.org/officeDocument/2006/relationships" r:id="rId1"/>
          <a:extLst>
            <a:ext uri="{FF2B5EF4-FFF2-40B4-BE49-F238E27FC236}">
              <a16:creationId xmlns:a16="http://schemas.microsoft.com/office/drawing/2014/main" id="{00000000-0008-0000-0700-0000D2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35" name="TextBox 10">
          <a:hlinkClick xmlns:r="http://schemas.openxmlformats.org/officeDocument/2006/relationships" r:id="rId1"/>
          <a:extLst>
            <a:ext uri="{FF2B5EF4-FFF2-40B4-BE49-F238E27FC236}">
              <a16:creationId xmlns:a16="http://schemas.microsoft.com/office/drawing/2014/main" id="{00000000-0008-0000-0700-0000D3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36" name="TextBox 10">
          <a:hlinkClick xmlns:r="http://schemas.openxmlformats.org/officeDocument/2006/relationships" r:id="rId1"/>
          <a:extLst>
            <a:ext uri="{FF2B5EF4-FFF2-40B4-BE49-F238E27FC236}">
              <a16:creationId xmlns:a16="http://schemas.microsoft.com/office/drawing/2014/main" id="{00000000-0008-0000-0700-0000D4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37" name="TextBox 10">
          <a:hlinkClick xmlns:r="http://schemas.openxmlformats.org/officeDocument/2006/relationships" r:id="rId1"/>
          <a:extLst>
            <a:ext uri="{FF2B5EF4-FFF2-40B4-BE49-F238E27FC236}">
              <a16:creationId xmlns:a16="http://schemas.microsoft.com/office/drawing/2014/main" id="{00000000-0008-0000-0700-0000D5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38" name="TextBox 10">
          <a:hlinkClick xmlns:r="http://schemas.openxmlformats.org/officeDocument/2006/relationships" r:id="rId1"/>
          <a:extLst>
            <a:ext uri="{FF2B5EF4-FFF2-40B4-BE49-F238E27FC236}">
              <a16:creationId xmlns:a16="http://schemas.microsoft.com/office/drawing/2014/main" id="{00000000-0008-0000-0700-0000D6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39" name="TextBox 10">
          <a:hlinkClick xmlns:r="http://schemas.openxmlformats.org/officeDocument/2006/relationships" r:id="rId1"/>
          <a:extLst>
            <a:ext uri="{FF2B5EF4-FFF2-40B4-BE49-F238E27FC236}">
              <a16:creationId xmlns:a16="http://schemas.microsoft.com/office/drawing/2014/main" id="{00000000-0008-0000-0700-0000D7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40" name="TextBox 10">
          <a:hlinkClick xmlns:r="http://schemas.openxmlformats.org/officeDocument/2006/relationships" r:id="rId1"/>
          <a:extLst>
            <a:ext uri="{FF2B5EF4-FFF2-40B4-BE49-F238E27FC236}">
              <a16:creationId xmlns:a16="http://schemas.microsoft.com/office/drawing/2014/main" id="{00000000-0008-0000-0700-0000D8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41" name="TextBox 10">
          <a:hlinkClick xmlns:r="http://schemas.openxmlformats.org/officeDocument/2006/relationships" r:id="rId1"/>
          <a:extLst>
            <a:ext uri="{FF2B5EF4-FFF2-40B4-BE49-F238E27FC236}">
              <a16:creationId xmlns:a16="http://schemas.microsoft.com/office/drawing/2014/main" id="{00000000-0008-0000-0700-0000D9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42" name="TextBox 10">
          <a:hlinkClick xmlns:r="http://schemas.openxmlformats.org/officeDocument/2006/relationships" r:id="rId1"/>
          <a:extLst>
            <a:ext uri="{FF2B5EF4-FFF2-40B4-BE49-F238E27FC236}">
              <a16:creationId xmlns:a16="http://schemas.microsoft.com/office/drawing/2014/main" id="{00000000-0008-0000-0700-0000DA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43" name="TextBox 10">
          <a:hlinkClick xmlns:r="http://schemas.openxmlformats.org/officeDocument/2006/relationships" r:id="rId1"/>
          <a:extLst>
            <a:ext uri="{FF2B5EF4-FFF2-40B4-BE49-F238E27FC236}">
              <a16:creationId xmlns:a16="http://schemas.microsoft.com/office/drawing/2014/main" id="{00000000-0008-0000-0700-0000DB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44" name="TextBox 10">
          <a:hlinkClick xmlns:r="http://schemas.openxmlformats.org/officeDocument/2006/relationships" r:id="rId1"/>
          <a:extLst>
            <a:ext uri="{FF2B5EF4-FFF2-40B4-BE49-F238E27FC236}">
              <a16:creationId xmlns:a16="http://schemas.microsoft.com/office/drawing/2014/main" id="{00000000-0008-0000-0700-0000DC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45" name="TextBox 10">
          <a:hlinkClick xmlns:r="http://schemas.openxmlformats.org/officeDocument/2006/relationships" r:id="rId1"/>
          <a:extLst>
            <a:ext uri="{FF2B5EF4-FFF2-40B4-BE49-F238E27FC236}">
              <a16:creationId xmlns:a16="http://schemas.microsoft.com/office/drawing/2014/main" id="{00000000-0008-0000-0700-0000DD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46" name="TextBox 10">
          <a:hlinkClick xmlns:r="http://schemas.openxmlformats.org/officeDocument/2006/relationships" r:id="rId1"/>
          <a:extLst>
            <a:ext uri="{FF2B5EF4-FFF2-40B4-BE49-F238E27FC236}">
              <a16:creationId xmlns:a16="http://schemas.microsoft.com/office/drawing/2014/main" id="{00000000-0008-0000-0700-0000DE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47" name="TextBox 10">
          <a:hlinkClick xmlns:r="http://schemas.openxmlformats.org/officeDocument/2006/relationships" r:id="rId1"/>
          <a:extLst>
            <a:ext uri="{FF2B5EF4-FFF2-40B4-BE49-F238E27FC236}">
              <a16:creationId xmlns:a16="http://schemas.microsoft.com/office/drawing/2014/main" id="{00000000-0008-0000-0700-0000DF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48" name="TextBox 10">
          <a:hlinkClick xmlns:r="http://schemas.openxmlformats.org/officeDocument/2006/relationships" r:id="rId1"/>
          <a:extLst>
            <a:ext uri="{FF2B5EF4-FFF2-40B4-BE49-F238E27FC236}">
              <a16:creationId xmlns:a16="http://schemas.microsoft.com/office/drawing/2014/main" id="{00000000-0008-0000-0700-0000E0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49" name="TextBox 10">
          <a:hlinkClick xmlns:r="http://schemas.openxmlformats.org/officeDocument/2006/relationships" r:id="rId1"/>
          <a:extLst>
            <a:ext uri="{FF2B5EF4-FFF2-40B4-BE49-F238E27FC236}">
              <a16:creationId xmlns:a16="http://schemas.microsoft.com/office/drawing/2014/main" id="{00000000-0008-0000-0700-0000E1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74</xdr:row>
      <xdr:rowOff>38100</xdr:rowOff>
    </xdr:from>
    <xdr:ext cx="2171700" cy="190500"/>
    <xdr:sp macro="" textlink="">
      <xdr:nvSpPr>
        <xdr:cNvPr id="1250" name="TextBox 10">
          <a:hlinkClick xmlns:r="http://schemas.openxmlformats.org/officeDocument/2006/relationships" r:id="rId1"/>
          <a:extLst>
            <a:ext uri="{FF2B5EF4-FFF2-40B4-BE49-F238E27FC236}">
              <a16:creationId xmlns:a16="http://schemas.microsoft.com/office/drawing/2014/main" id="{00000000-0008-0000-0700-0000E204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51" name="TextBox 10">
          <a:hlinkClick xmlns:r="http://schemas.openxmlformats.org/officeDocument/2006/relationships" r:id="rId1"/>
          <a:extLst>
            <a:ext uri="{FF2B5EF4-FFF2-40B4-BE49-F238E27FC236}">
              <a16:creationId xmlns:a16="http://schemas.microsoft.com/office/drawing/2014/main" id="{00000000-0008-0000-0700-0000E3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52" name="TextBox 10">
          <a:hlinkClick xmlns:r="http://schemas.openxmlformats.org/officeDocument/2006/relationships" r:id="rId1"/>
          <a:extLst>
            <a:ext uri="{FF2B5EF4-FFF2-40B4-BE49-F238E27FC236}">
              <a16:creationId xmlns:a16="http://schemas.microsoft.com/office/drawing/2014/main" id="{00000000-0008-0000-0700-0000E4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53" name="TextBox 10">
          <a:hlinkClick xmlns:r="http://schemas.openxmlformats.org/officeDocument/2006/relationships" r:id="rId1"/>
          <a:extLst>
            <a:ext uri="{FF2B5EF4-FFF2-40B4-BE49-F238E27FC236}">
              <a16:creationId xmlns:a16="http://schemas.microsoft.com/office/drawing/2014/main" id="{00000000-0008-0000-0700-0000E5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54" name="TextBox 10">
          <a:hlinkClick xmlns:r="http://schemas.openxmlformats.org/officeDocument/2006/relationships" r:id="rId1"/>
          <a:extLst>
            <a:ext uri="{FF2B5EF4-FFF2-40B4-BE49-F238E27FC236}">
              <a16:creationId xmlns:a16="http://schemas.microsoft.com/office/drawing/2014/main" id="{00000000-0008-0000-0700-0000E6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55" name="TextBox 10">
          <a:hlinkClick xmlns:r="http://schemas.openxmlformats.org/officeDocument/2006/relationships" r:id="rId1"/>
          <a:extLst>
            <a:ext uri="{FF2B5EF4-FFF2-40B4-BE49-F238E27FC236}">
              <a16:creationId xmlns:a16="http://schemas.microsoft.com/office/drawing/2014/main" id="{00000000-0008-0000-0700-0000E7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56" name="TextBox 10">
          <a:hlinkClick xmlns:r="http://schemas.openxmlformats.org/officeDocument/2006/relationships" r:id="rId1"/>
          <a:extLst>
            <a:ext uri="{FF2B5EF4-FFF2-40B4-BE49-F238E27FC236}">
              <a16:creationId xmlns:a16="http://schemas.microsoft.com/office/drawing/2014/main" id="{00000000-0008-0000-0700-0000E8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57" name="TextBox 10">
          <a:hlinkClick xmlns:r="http://schemas.openxmlformats.org/officeDocument/2006/relationships" r:id="rId1"/>
          <a:extLst>
            <a:ext uri="{FF2B5EF4-FFF2-40B4-BE49-F238E27FC236}">
              <a16:creationId xmlns:a16="http://schemas.microsoft.com/office/drawing/2014/main" id="{00000000-0008-0000-0700-0000E9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58" name="TextBox 10">
          <a:hlinkClick xmlns:r="http://schemas.openxmlformats.org/officeDocument/2006/relationships" r:id="rId1"/>
          <a:extLst>
            <a:ext uri="{FF2B5EF4-FFF2-40B4-BE49-F238E27FC236}">
              <a16:creationId xmlns:a16="http://schemas.microsoft.com/office/drawing/2014/main" id="{00000000-0008-0000-0700-0000EA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59" name="TextBox 10">
          <a:hlinkClick xmlns:r="http://schemas.openxmlformats.org/officeDocument/2006/relationships" r:id="rId1"/>
          <a:extLst>
            <a:ext uri="{FF2B5EF4-FFF2-40B4-BE49-F238E27FC236}">
              <a16:creationId xmlns:a16="http://schemas.microsoft.com/office/drawing/2014/main" id="{00000000-0008-0000-0700-0000EB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60" name="TextBox 10">
          <a:hlinkClick xmlns:r="http://schemas.openxmlformats.org/officeDocument/2006/relationships" r:id="rId1"/>
          <a:extLst>
            <a:ext uri="{FF2B5EF4-FFF2-40B4-BE49-F238E27FC236}">
              <a16:creationId xmlns:a16="http://schemas.microsoft.com/office/drawing/2014/main" id="{00000000-0008-0000-0700-0000EC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61" name="TextBox 10">
          <a:hlinkClick xmlns:r="http://schemas.openxmlformats.org/officeDocument/2006/relationships" r:id="rId1"/>
          <a:extLst>
            <a:ext uri="{FF2B5EF4-FFF2-40B4-BE49-F238E27FC236}">
              <a16:creationId xmlns:a16="http://schemas.microsoft.com/office/drawing/2014/main" id="{00000000-0008-0000-0700-0000ED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62" name="TextBox 10">
          <a:hlinkClick xmlns:r="http://schemas.openxmlformats.org/officeDocument/2006/relationships" r:id="rId1"/>
          <a:extLst>
            <a:ext uri="{FF2B5EF4-FFF2-40B4-BE49-F238E27FC236}">
              <a16:creationId xmlns:a16="http://schemas.microsoft.com/office/drawing/2014/main" id="{00000000-0008-0000-0700-0000EE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63" name="TextBox 10">
          <a:hlinkClick xmlns:r="http://schemas.openxmlformats.org/officeDocument/2006/relationships" r:id="rId1"/>
          <a:extLst>
            <a:ext uri="{FF2B5EF4-FFF2-40B4-BE49-F238E27FC236}">
              <a16:creationId xmlns:a16="http://schemas.microsoft.com/office/drawing/2014/main" id="{00000000-0008-0000-0700-0000EF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64" name="TextBox 10">
          <a:hlinkClick xmlns:r="http://schemas.openxmlformats.org/officeDocument/2006/relationships" r:id="rId1"/>
          <a:extLst>
            <a:ext uri="{FF2B5EF4-FFF2-40B4-BE49-F238E27FC236}">
              <a16:creationId xmlns:a16="http://schemas.microsoft.com/office/drawing/2014/main" id="{00000000-0008-0000-0700-0000F0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65" name="TextBox 10">
          <a:hlinkClick xmlns:r="http://schemas.openxmlformats.org/officeDocument/2006/relationships" r:id="rId1"/>
          <a:extLst>
            <a:ext uri="{FF2B5EF4-FFF2-40B4-BE49-F238E27FC236}">
              <a16:creationId xmlns:a16="http://schemas.microsoft.com/office/drawing/2014/main" id="{00000000-0008-0000-0700-0000F1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66" name="TextBox 10">
          <a:hlinkClick xmlns:r="http://schemas.openxmlformats.org/officeDocument/2006/relationships" r:id="rId1"/>
          <a:extLst>
            <a:ext uri="{FF2B5EF4-FFF2-40B4-BE49-F238E27FC236}">
              <a16:creationId xmlns:a16="http://schemas.microsoft.com/office/drawing/2014/main" id="{00000000-0008-0000-0700-0000F2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67" name="TextBox 10">
          <a:hlinkClick xmlns:r="http://schemas.openxmlformats.org/officeDocument/2006/relationships" r:id="rId1"/>
          <a:extLst>
            <a:ext uri="{FF2B5EF4-FFF2-40B4-BE49-F238E27FC236}">
              <a16:creationId xmlns:a16="http://schemas.microsoft.com/office/drawing/2014/main" id="{00000000-0008-0000-0700-0000F3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68" name="TextBox 10">
          <a:hlinkClick xmlns:r="http://schemas.openxmlformats.org/officeDocument/2006/relationships" r:id="rId1"/>
          <a:extLst>
            <a:ext uri="{FF2B5EF4-FFF2-40B4-BE49-F238E27FC236}">
              <a16:creationId xmlns:a16="http://schemas.microsoft.com/office/drawing/2014/main" id="{00000000-0008-0000-0700-0000F4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69" name="TextBox 10">
          <a:hlinkClick xmlns:r="http://schemas.openxmlformats.org/officeDocument/2006/relationships" r:id="rId1"/>
          <a:extLst>
            <a:ext uri="{FF2B5EF4-FFF2-40B4-BE49-F238E27FC236}">
              <a16:creationId xmlns:a16="http://schemas.microsoft.com/office/drawing/2014/main" id="{00000000-0008-0000-0700-0000F5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70" name="TextBox 10">
          <a:hlinkClick xmlns:r="http://schemas.openxmlformats.org/officeDocument/2006/relationships" r:id="rId1"/>
          <a:extLst>
            <a:ext uri="{FF2B5EF4-FFF2-40B4-BE49-F238E27FC236}">
              <a16:creationId xmlns:a16="http://schemas.microsoft.com/office/drawing/2014/main" id="{00000000-0008-0000-0700-0000F6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71" name="TextBox 10">
          <a:hlinkClick xmlns:r="http://schemas.openxmlformats.org/officeDocument/2006/relationships" r:id="rId1"/>
          <a:extLst>
            <a:ext uri="{FF2B5EF4-FFF2-40B4-BE49-F238E27FC236}">
              <a16:creationId xmlns:a16="http://schemas.microsoft.com/office/drawing/2014/main" id="{00000000-0008-0000-0700-0000F7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72" name="TextBox 10">
          <a:hlinkClick xmlns:r="http://schemas.openxmlformats.org/officeDocument/2006/relationships" r:id="rId1"/>
          <a:extLst>
            <a:ext uri="{FF2B5EF4-FFF2-40B4-BE49-F238E27FC236}">
              <a16:creationId xmlns:a16="http://schemas.microsoft.com/office/drawing/2014/main" id="{00000000-0008-0000-0700-0000F8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73" name="TextBox 10">
          <a:hlinkClick xmlns:r="http://schemas.openxmlformats.org/officeDocument/2006/relationships" r:id="rId1"/>
          <a:extLst>
            <a:ext uri="{FF2B5EF4-FFF2-40B4-BE49-F238E27FC236}">
              <a16:creationId xmlns:a16="http://schemas.microsoft.com/office/drawing/2014/main" id="{00000000-0008-0000-0700-0000F9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74" name="TextBox 10">
          <a:hlinkClick xmlns:r="http://schemas.openxmlformats.org/officeDocument/2006/relationships" r:id="rId1"/>
          <a:extLst>
            <a:ext uri="{FF2B5EF4-FFF2-40B4-BE49-F238E27FC236}">
              <a16:creationId xmlns:a16="http://schemas.microsoft.com/office/drawing/2014/main" id="{00000000-0008-0000-0700-0000FA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75" name="TextBox 10">
          <a:hlinkClick xmlns:r="http://schemas.openxmlformats.org/officeDocument/2006/relationships" r:id="rId1"/>
          <a:extLst>
            <a:ext uri="{FF2B5EF4-FFF2-40B4-BE49-F238E27FC236}">
              <a16:creationId xmlns:a16="http://schemas.microsoft.com/office/drawing/2014/main" id="{00000000-0008-0000-0700-0000FB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76" name="TextBox 10">
          <a:hlinkClick xmlns:r="http://schemas.openxmlformats.org/officeDocument/2006/relationships" r:id="rId1"/>
          <a:extLst>
            <a:ext uri="{FF2B5EF4-FFF2-40B4-BE49-F238E27FC236}">
              <a16:creationId xmlns:a16="http://schemas.microsoft.com/office/drawing/2014/main" id="{00000000-0008-0000-0700-0000FC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77" name="TextBox 10">
          <a:hlinkClick xmlns:r="http://schemas.openxmlformats.org/officeDocument/2006/relationships" r:id="rId1"/>
          <a:extLst>
            <a:ext uri="{FF2B5EF4-FFF2-40B4-BE49-F238E27FC236}">
              <a16:creationId xmlns:a16="http://schemas.microsoft.com/office/drawing/2014/main" id="{00000000-0008-0000-0700-0000FD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78" name="TextBox 10">
          <a:hlinkClick xmlns:r="http://schemas.openxmlformats.org/officeDocument/2006/relationships" r:id="rId1"/>
          <a:extLst>
            <a:ext uri="{FF2B5EF4-FFF2-40B4-BE49-F238E27FC236}">
              <a16:creationId xmlns:a16="http://schemas.microsoft.com/office/drawing/2014/main" id="{00000000-0008-0000-0700-0000FE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79" name="TextBox 10">
          <a:hlinkClick xmlns:r="http://schemas.openxmlformats.org/officeDocument/2006/relationships" r:id="rId1"/>
          <a:extLst>
            <a:ext uri="{FF2B5EF4-FFF2-40B4-BE49-F238E27FC236}">
              <a16:creationId xmlns:a16="http://schemas.microsoft.com/office/drawing/2014/main" id="{00000000-0008-0000-0700-0000FF04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80" name="TextBox 10">
          <a:hlinkClick xmlns:r="http://schemas.openxmlformats.org/officeDocument/2006/relationships" r:id="rId1"/>
          <a:extLst>
            <a:ext uri="{FF2B5EF4-FFF2-40B4-BE49-F238E27FC236}">
              <a16:creationId xmlns:a16="http://schemas.microsoft.com/office/drawing/2014/main" id="{00000000-0008-0000-0700-000000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81" name="TextBox 10">
          <a:hlinkClick xmlns:r="http://schemas.openxmlformats.org/officeDocument/2006/relationships" r:id="rId1"/>
          <a:extLst>
            <a:ext uri="{FF2B5EF4-FFF2-40B4-BE49-F238E27FC236}">
              <a16:creationId xmlns:a16="http://schemas.microsoft.com/office/drawing/2014/main" id="{00000000-0008-0000-0700-000001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82" name="TextBox 10">
          <a:hlinkClick xmlns:r="http://schemas.openxmlformats.org/officeDocument/2006/relationships" r:id="rId1"/>
          <a:extLst>
            <a:ext uri="{FF2B5EF4-FFF2-40B4-BE49-F238E27FC236}">
              <a16:creationId xmlns:a16="http://schemas.microsoft.com/office/drawing/2014/main" id="{00000000-0008-0000-0700-000002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83" name="TextBox 10">
          <a:hlinkClick xmlns:r="http://schemas.openxmlformats.org/officeDocument/2006/relationships" r:id="rId1"/>
          <a:extLst>
            <a:ext uri="{FF2B5EF4-FFF2-40B4-BE49-F238E27FC236}">
              <a16:creationId xmlns:a16="http://schemas.microsoft.com/office/drawing/2014/main" id="{00000000-0008-0000-0700-000003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84" name="TextBox 10">
          <a:hlinkClick xmlns:r="http://schemas.openxmlformats.org/officeDocument/2006/relationships" r:id="rId1"/>
          <a:extLst>
            <a:ext uri="{FF2B5EF4-FFF2-40B4-BE49-F238E27FC236}">
              <a16:creationId xmlns:a16="http://schemas.microsoft.com/office/drawing/2014/main" id="{00000000-0008-0000-0700-000004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85" name="TextBox 10">
          <a:hlinkClick xmlns:r="http://schemas.openxmlformats.org/officeDocument/2006/relationships" r:id="rId1"/>
          <a:extLst>
            <a:ext uri="{FF2B5EF4-FFF2-40B4-BE49-F238E27FC236}">
              <a16:creationId xmlns:a16="http://schemas.microsoft.com/office/drawing/2014/main" id="{00000000-0008-0000-0700-000005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86" name="TextBox 10">
          <a:hlinkClick xmlns:r="http://schemas.openxmlformats.org/officeDocument/2006/relationships" r:id="rId1"/>
          <a:extLst>
            <a:ext uri="{FF2B5EF4-FFF2-40B4-BE49-F238E27FC236}">
              <a16:creationId xmlns:a16="http://schemas.microsoft.com/office/drawing/2014/main" id="{00000000-0008-0000-0700-000006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87" name="TextBox 10">
          <a:hlinkClick xmlns:r="http://schemas.openxmlformats.org/officeDocument/2006/relationships" r:id="rId1"/>
          <a:extLst>
            <a:ext uri="{FF2B5EF4-FFF2-40B4-BE49-F238E27FC236}">
              <a16:creationId xmlns:a16="http://schemas.microsoft.com/office/drawing/2014/main" id="{00000000-0008-0000-0700-000007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88" name="TextBox 10">
          <a:hlinkClick xmlns:r="http://schemas.openxmlformats.org/officeDocument/2006/relationships" r:id="rId1"/>
          <a:extLst>
            <a:ext uri="{FF2B5EF4-FFF2-40B4-BE49-F238E27FC236}">
              <a16:creationId xmlns:a16="http://schemas.microsoft.com/office/drawing/2014/main" id="{00000000-0008-0000-0700-000008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89" name="TextBox 10">
          <a:hlinkClick xmlns:r="http://schemas.openxmlformats.org/officeDocument/2006/relationships" r:id="rId1"/>
          <a:extLst>
            <a:ext uri="{FF2B5EF4-FFF2-40B4-BE49-F238E27FC236}">
              <a16:creationId xmlns:a16="http://schemas.microsoft.com/office/drawing/2014/main" id="{00000000-0008-0000-0700-000009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90" name="TextBox 10">
          <a:hlinkClick xmlns:r="http://schemas.openxmlformats.org/officeDocument/2006/relationships" r:id="rId1"/>
          <a:extLst>
            <a:ext uri="{FF2B5EF4-FFF2-40B4-BE49-F238E27FC236}">
              <a16:creationId xmlns:a16="http://schemas.microsoft.com/office/drawing/2014/main" id="{00000000-0008-0000-0700-00000A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91" name="TextBox 10">
          <a:hlinkClick xmlns:r="http://schemas.openxmlformats.org/officeDocument/2006/relationships" r:id="rId1"/>
          <a:extLst>
            <a:ext uri="{FF2B5EF4-FFF2-40B4-BE49-F238E27FC236}">
              <a16:creationId xmlns:a16="http://schemas.microsoft.com/office/drawing/2014/main" id="{00000000-0008-0000-0700-00000B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92" name="TextBox 10">
          <a:hlinkClick xmlns:r="http://schemas.openxmlformats.org/officeDocument/2006/relationships" r:id="rId1"/>
          <a:extLst>
            <a:ext uri="{FF2B5EF4-FFF2-40B4-BE49-F238E27FC236}">
              <a16:creationId xmlns:a16="http://schemas.microsoft.com/office/drawing/2014/main" id="{00000000-0008-0000-0700-00000C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93" name="TextBox 10">
          <a:hlinkClick xmlns:r="http://schemas.openxmlformats.org/officeDocument/2006/relationships" r:id="rId1"/>
          <a:extLst>
            <a:ext uri="{FF2B5EF4-FFF2-40B4-BE49-F238E27FC236}">
              <a16:creationId xmlns:a16="http://schemas.microsoft.com/office/drawing/2014/main" id="{00000000-0008-0000-0700-00000D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94" name="TextBox 10">
          <a:hlinkClick xmlns:r="http://schemas.openxmlformats.org/officeDocument/2006/relationships" r:id="rId1"/>
          <a:extLst>
            <a:ext uri="{FF2B5EF4-FFF2-40B4-BE49-F238E27FC236}">
              <a16:creationId xmlns:a16="http://schemas.microsoft.com/office/drawing/2014/main" id="{00000000-0008-0000-0700-00000E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95" name="TextBox 10">
          <a:hlinkClick xmlns:r="http://schemas.openxmlformats.org/officeDocument/2006/relationships" r:id="rId1"/>
          <a:extLst>
            <a:ext uri="{FF2B5EF4-FFF2-40B4-BE49-F238E27FC236}">
              <a16:creationId xmlns:a16="http://schemas.microsoft.com/office/drawing/2014/main" id="{00000000-0008-0000-0700-00000F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96" name="TextBox 10">
          <a:hlinkClick xmlns:r="http://schemas.openxmlformats.org/officeDocument/2006/relationships" r:id="rId1"/>
          <a:extLst>
            <a:ext uri="{FF2B5EF4-FFF2-40B4-BE49-F238E27FC236}">
              <a16:creationId xmlns:a16="http://schemas.microsoft.com/office/drawing/2014/main" id="{00000000-0008-0000-0700-000010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97" name="TextBox 10">
          <a:hlinkClick xmlns:r="http://schemas.openxmlformats.org/officeDocument/2006/relationships" r:id="rId1"/>
          <a:extLst>
            <a:ext uri="{FF2B5EF4-FFF2-40B4-BE49-F238E27FC236}">
              <a16:creationId xmlns:a16="http://schemas.microsoft.com/office/drawing/2014/main" id="{00000000-0008-0000-0700-000011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98" name="TextBox 10">
          <a:hlinkClick xmlns:r="http://schemas.openxmlformats.org/officeDocument/2006/relationships" r:id="rId1"/>
          <a:extLst>
            <a:ext uri="{FF2B5EF4-FFF2-40B4-BE49-F238E27FC236}">
              <a16:creationId xmlns:a16="http://schemas.microsoft.com/office/drawing/2014/main" id="{00000000-0008-0000-0700-000012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299" name="TextBox 10">
          <a:hlinkClick xmlns:r="http://schemas.openxmlformats.org/officeDocument/2006/relationships" r:id="rId1"/>
          <a:extLst>
            <a:ext uri="{FF2B5EF4-FFF2-40B4-BE49-F238E27FC236}">
              <a16:creationId xmlns:a16="http://schemas.microsoft.com/office/drawing/2014/main" id="{00000000-0008-0000-0700-000013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300" name="TextBox 10">
          <a:hlinkClick xmlns:r="http://schemas.openxmlformats.org/officeDocument/2006/relationships" r:id="rId1"/>
          <a:extLst>
            <a:ext uri="{FF2B5EF4-FFF2-40B4-BE49-F238E27FC236}">
              <a16:creationId xmlns:a16="http://schemas.microsoft.com/office/drawing/2014/main" id="{00000000-0008-0000-0700-000014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301" name="TextBox 10">
          <a:hlinkClick xmlns:r="http://schemas.openxmlformats.org/officeDocument/2006/relationships" r:id="rId1"/>
          <a:extLst>
            <a:ext uri="{FF2B5EF4-FFF2-40B4-BE49-F238E27FC236}">
              <a16:creationId xmlns:a16="http://schemas.microsoft.com/office/drawing/2014/main" id="{00000000-0008-0000-0700-000015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302" name="TextBox 10">
          <a:hlinkClick xmlns:r="http://schemas.openxmlformats.org/officeDocument/2006/relationships" r:id="rId1"/>
          <a:extLst>
            <a:ext uri="{FF2B5EF4-FFF2-40B4-BE49-F238E27FC236}">
              <a16:creationId xmlns:a16="http://schemas.microsoft.com/office/drawing/2014/main" id="{00000000-0008-0000-0700-000016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303" name="TextBox 10">
          <a:hlinkClick xmlns:r="http://schemas.openxmlformats.org/officeDocument/2006/relationships" r:id="rId1"/>
          <a:extLst>
            <a:ext uri="{FF2B5EF4-FFF2-40B4-BE49-F238E27FC236}">
              <a16:creationId xmlns:a16="http://schemas.microsoft.com/office/drawing/2014/main" id="{00000000-0008-0000-0700-000017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304" name="TextBox 10">
          <a:hlinkClick xmlns:r="http://schemas.openxmlformats.org/officeDocument/2006/relationships" r:id="rId1"/>
          <a:extLst>
            <a:ext uri="{FF2B5EF4-FFF2-40B4-BE49-F238E27FC236}">
              <a16:creationId xmlns:a16="http://schemas.microsoft.com/office/drawing/2014/main" id="{00000000-0008-0000-0700-000018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75</xdr:row>
      <xdr:rowOff>38100</xdr:rowOff>
    </xdr:from>
    <xdr:ext cx="2171700" cy="190500"/>
    <xdr:sp macro="" textlink="">
      <xdr:nvSpPr>
        <xdr:cNvPr id="1305" name="TextBox 10">
          <a:hlinkClick xmlns:r="http://schemas.openxmlformats.org/officeDocument/2006/relationships" r:id="rId1"/>
          <a:extLst>
            <a:ext uri="{FF2B5EF4-FFF2-40B4-BE49-F238E27FC236}">
              <a16:creationId xmlns:a16="http://schemas.microsoft.com/office/drawing/2014/main" id="{00000000-0008-0000-0700-000019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06" name="TextBox 10">
          <a:hlinkClick xmlns:r="http://schemas.openxmlformats.org/officeDocument/2006/relationships" r:id="rId1"/>
          <a:extLst>
            <a:ext uri="{FF2B5EF4-FFF2-40B4-BE49-F238E27FC236}">
              <a16:creationId xmlns:a16="http://schemas.microsoft.com/office/drawing/2014/main" id="{00000000-0008-0000-0700-00001A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07" name="TextBox 10">
          <a:hlinkClick xmlns:r="http://schemas.openxmlformats.org/officeDocument/2006/relationships" r:id="rId1"/>
          <a:extLst>
            <a:ext uri="{FF2B5EF4-FFF2-40B4-BE49-F238E27FC236}">
              <a16:creationId xmlns:a16="http://schemas.microsoft.com/office/drawing/2014/main" id="{00000000-0008-0000-0700-00001B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08" name="TextBox 10">
          <a:hlinkClick xmlns:r="http://schemas.openxmlformats.org/officeDocument/2006/relationships" r:id="rId1"/>
          <a:extLst>
            <a:ext uri="{FF2B5EF4-FFF2-40B4-BE49-F238E27FC236}">
              <a16:creationId xmlns:a16="http://schemas.microsoft.com/office/drawing/2014/main" id="{00000000-0008-0000-0700-00001C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09" name="TextBox 10">
          <a:hlinkClick xmlns:r="http://schemas.openxmlformats.org/officeDocument/2006/relationships" r:id="rId1"/>
          <a:extLst>
            <a:ext uri="{FF2B5EF4-FFF2-40B4-BE49-F238E27FC236}">
              <a16:creationId xmlns:a16="http://schemas.microsoft.com/office/drawing/2014/main" id="{00000000-0008-0000-0700-00001D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10" name="TextBox 10">
          <a:hlinkClick xmlns:r="http://schemas.openxmlformats.org/officeDocument/2006/relationships" r:id="rId1"/>
          <a:extLst>
            <a:ext uri="{FF2B5EF4-FFF2-40B4-BE49-F238E27FC236}">
              <a16:creationId xmlns:a16="http://schemas.microsoft.com/office/drawing/2014/main" id="{00000000-0008-0000-0700-00001E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11" name="TextBox 10">
          <a:hlinkClick xmlns:r="http://schemas.openxmlformats.org/officeDocument/2006/relationships" r:id="rId1"/>
          <a:extLst>
            <a:ext uri="{FF2B5EF4-FFF2-40B4-BE49-F238E27FC236}">
              <a16:creationId xmlns:a16="http://schemas.microsoft.com/office/drawing/2014/main" id="{00000000-0008-0000-0700-00001F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12" name="TextBox 10">
          <a:hlinkClick xmlns:r="http://schemas.openxmlformats.org/officeDocument/2006/relationships" r:id="rId1"/>
          <a:extLst>
            <a:ext uri="{FF2B5EF4-FFF2-40B4-BE49-F238E27FC236}">
              <a16:creationId xmlns:a16="http://schemas.microsoft.com/office/drawing/2014/main" id="{00000000-0008-0000-0700-000020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13" name="TextBox 10">
          <a:hlinkClick xmlns:r="http://schemas.openxmlformats.org/officeDocument/2006/relationships" r:id="rId1"/>
          <a:extLst>
            <a:ext uri="{FF2B5EF4-FFF2-40B4-BE49-F238E27FC236}">
              <a16:creationId xmlns:a16="http://schemas.microsoft.com/office/drawing/2014/main" id="{00000000-0008-0000-0700-000021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14" name="TextBox 10">
          <a:hlinkClick xmlns:r="http://schemas.openxmlformats.org/officeDocument/2006/relationships" r:id="rId1"/>
          <a:extLst>
            <a:ext uri="{FF2B5EF4-FFF2-40B4-BE49-F238E27FC236}">
              <a16:creationId xmlns:a16="http://schemas.microsoft.com/office/drawing/2014/main" id="{00000000-0008-0000-0700-000022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15" name="TextBox 10">
          <a:hlinkClick xmlns:r="http://schemas.openxmlformats.org/officeDocument/2006/relationships" r:id="rId1"/>
          <a:extLst>
            <a:ext uri="{FF2B5EF4-FFF2-40B4-BE49-F238E27FC236}">
              <a16:creationId xmlns:a16="http://schemas.microsoft.com/office/drawing/2014/main" id="{00000000-0008-0000-0700-000023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16" name="TextBox 10">
          <a:hlinkClick xmlns:r="http://schemas.openxmlformats.org/officeDocument/2006/relationships" r:id="rId1"/>
          <a:extLst>
            <a:ext uri="{FF2B5EF4-FFF2-40B4-BE49-F238E27FC236}">
              <a16:creationId xmlns:a16="http://schemas.microsoft.com/office/drawing/2014/main" id="{00000000-0008-0000-0700-000024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17" name="TextBox 10">
          <a:hlinkClick xmlns:r="http://schemas.openxmlformats.org/officeDocument/2006/relationships" r:id="rId1"/>
          <a:extLst>
            <a:ext uri="{FF2B5EF4-FFF2-40B4-BE49-F238E27FC236}">
              <a16:creationId xmlns:a16="http://schemas.microsoft.com/office/drawing/2014/main" id="{00000000-0008-0000-0700-000025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18" name="TextBox 10">
          <a:hlinkClick xmlns:r="http://schemas.openxmlformats.org/officeDocument/2006/relationships" r:id="rId1"/>
          <a:extLst>
            <a:ext uri="{FF2B5EF4-FFF2-40B4-BE49-F238E27FC236}">
              <a16:creationId xmlns:a16="http://schemas.microsoft.com/office/drawing/2014/main" id="{00000000-0008-0000-0700-000026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19" name="TextBox 10">
          <a:hlinkClick xmlns:r="http://schemas.openxmlformats.org/officeDocument/2006/relationships" r:id="rId1"/>
          <a:extLst>
            <a:ext uri="{FF2B5EF4-FFF2-40B4-BE49-F238E27FC236}">
              <a16:creationId xmlns:a16="http://schemas.microsoft.com/office/drawing/2014/main" id="{00000000-0008-0000-0700-000027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20" name="TextBox 10">
          <a:hlinkClick xmlns:r="http://schemas.openxmlformats.org/officeDocument/2006/relationships" r:id="rId1"/>
          <a:extLst>
            <a:ext uri="{FF2B5EF4-FFF2-40B4-BE49-F238E27FC236}">
              <a16:creationId xmlns:a16="http://schemas.microsoft.com/office/drawing/2014/main" id="{00000000-0008-0000-0700-000028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21" name="TextBox 10">
          <a:hlinkClick xmlns:r="http://schemas.openxmlformats.org/officeDocument/2006/relationships" r:id="rId1"/>
          <a:extLst>
            <a:ext uri="{FF2B5EF4-FFF2-40B4-BE49-F238E27FC236}">
              <a16:creationId xmlns:a16="http://schemas.microsoft.com/office/drawing/2014/main" id="{00000000-0008-0000-0700-000029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22" name="TextBox 10">
          <a:hlinkClick xmlns:r="http://schemas.openxmlformats.org/officeDocument/2006/relationships" r:id="rId1"/>
          <a:extLst>
            <a:ext uri="{FF2B5EF4-FFF2-40B4-BE49-F238E27FC236}">
              <a16:creationId xmlns:a16="http://schemas.microsoft.com/office/drawing/2014/main" id="{00000000-0008-0000-0700-00002A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23" name="TextBox 10">
          <a:hlinkClick xmlns:r="http://schemas.openxmlformats.org/officeDocument/2006/relationships" r:id="rId1"/>
          <a:extLst>
            <a:ext uri="{FF2B5EF4-FFF2-40B4-BE49-F238E27FC236}">
              <a16:creationId xmlns:a16="http://schemas.microsoft.com/office/drawing/2014/main" id="{00000000-0008-0000-0700-00002B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24" name="TextBox 10">
          <a:hlinkClick xmlns:r="http://schemas.openxmlformats.org/officeDocument/2006/relationships" r:id="rId1"/>
          <a:extLst>
            <a:ext uri="{FF2B5EF4-FFF2-40B4-BE49-F238E27FC236}">
              <a16:creationId xmlns:a16="http://schemas.microsoft.com/office/drawing/2014/main" id="{00000000-0008-0000-0700-00002C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25" name="TextBox 10">
          <a:hlinkClick xmlns:r="http://schemas.openxmlformats.org/officeDocument/2006/relationships" r:id="rId1"/>
          <a:extLst>
            <a:ext uri="{FF2B5EF4-FFF2-40B4-BE49-F238E27FC236}">
              <a16:creationId xmlns:a16="http://schemas.microsoft.com/office/drawing/2014/main" id="{00000000-0008-0000-0700-00002D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26" name="TextBox 10">
          <a:hlinkClick xmlns:r="http://schemas.openxmlformats.org/officeDocument/2006/relationships" r:id="rId1"/>
          <a:extLst>
            <a:ext uri="{FF2B5EF4-FFF2-40B4-BE49-F238E27FC236}">
              <a16:creationId xmlns:a16="http://schemas.microsoft.com/office/drawing/2014/main" id="{00000000-0008-0000-0700-00002E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27" name="TextBox 10">
          <a:hlinkClick xmlns:r="http://schemas.openxmlformats.org/officeDocument/2006/relationships" r:id="rId1"/>
          <a:extLst>
            <a:ext uri="{FF2B5EF4-FFF2-40B4-BE49-F238E27FC236}">
              <a16:creationId xmlns:a16="http://schemas.microsoft.com/office/drawing/2014/main" id="{00000000-0008-0000-0700-00002F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28" name="TextBox 10">
          <a:hlinkClick xmlns:r="http://schemas.openxmlformats.org/officeDocument/2006/relationships" r:id="rId1"/>
          <a:extLst>
            <a:ext uri="{FF2B5EF4-FFF2-40B4-BE49-F238E27FC236}">
              <a16:creationId xmlns:a16="http://schemas.microsoft.com/office/drawing/2014/main" id="{00000000-0008-0000-0700-000030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29" name="TextBox 10">
          <a:hlinkClick xmlns:r="http://schemas.openxmlformats.org/officeDocument/2006/relationships" r:id="rId1"/>
          <a:extLst>
            <a:ext uri="{FF2B5EF4-FFF2-40B4-BE49-F238E27FC236}">
              <a16:creationId xmlns:a16="http://schemas.microsoft.com/office/drawing/2014/main" id="{00000000-0008-0000-0700-000031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30" name="TextBox 10">
          <a:hlinkClick xmlns:r="http://schemas.openxmlformats.org/officeDocument/2006/relationships" r:id="rId1"/>
          <a:extLst>
            <a:ext uri="{FF2B5EF4-FFF2-40B4-BE49-F238E27FC236}">
              <a16:creationId xmlns:a16="http://schemas.microsoft.com/office/drawing/2014/main" id="{00000000-0008-0000-0700-000032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31" name="TextBox 10">
          <a:hlinkClick xmlns:r="http://schemas.openxmlformats.org/officeDocument/2006/relationships" r:id="rId1"/>
          <a:extLst>
            <a:ext uri="{FF2B5EF4-FFF2-40B4-BE49-F238E27FC236}">
              <a16:creationId xmlns:a16="http://schemas.microsoft.com/office/drawing/2014/main" id="{00000000-0008-0000-0700-000033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32" name="TextBox 10">
          <a:hlinkClick xmlns:r="http://schemas.openxmlformats.org/officeDocument/2006/relationships" r:id="rId1"/>
          <a:extLst>
            <a:ext uri="{FF2B5EF4-FFF2-40B4-BE49-F238E27FC236}">
              <a16:creationId xmlns:a16="http://schemas.microsoft.com/office/drawing/2014/main" id="{00000000-0008-0000-0700-000034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33" name="TextBox 10">
          <a:hlinkClick xmlns:r="http://schemas.openxmlformats.org/officeDocument/2006/relationships" r:id="rId1"/>
          <a:extLst>
            <a:ext uri="{FF2B5EF4-FFF2-40B4-BE49-F238E27FC236}">
              <a16:creationId xmlns:a16="http://schemas.microsoft.com/office/drawing/2014/main" id="{00000000-0008-0000-0700-000035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34" name="TextBox 10">
          <a:hlinkClick xmlns:r="http://schemas.openxmlformats.org/officeDocument/2006/relationships" r:id="rId1"/>
          <a:extLst>
            <a:ext uri="{FF2B5EF4-FFF2-40B4-BE49-F238E27FC236}">
              <a16:creationId xmlns:a16="http://schemas.microsoft.com/office/drawing/2014/main" id="{00000000-0008-0000-0700-000036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35" name="TextBox 10">
          <a:hlinkClick xmlns:r="http://schemas.openxmlformats.org/officeDocument/2006/relationships" r:id="rId1"/>
          <a:extLst>
            <a:ext uri="{FF2B5EF4-FFF2-40B4-BE49-F238E27FC236}">
              <a16:creationId xmlns:a16="http://schemas.microsoft.com/office/drawing/2014/main" id="{00000000-0008-0000-0700-000037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36" name="TextBox 10">
          <a:hlinkClick xmlns:r="http://schemas.openxmlformats.org/officeDocument/2006/relationships" r:id="rId1"/>
          <a:extLst>
            <a:ext uri="{FF2B5EF4-FFF2-40B4-BE49-F238E27FC236}">
              <a16:creationId xmlns:a16="http://schemas.microsoft.com/office/drawing/2014/main" id="{00000000-0008-0000-0700-000038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37" name="TextBox 10">
          <a:hlinkClick xmlns:r="http://schemas.openxmlformats.org/officeDocument/2006/relationships" r:id="rId1"/>
          <a:extLst>
            <a:ext uri="{FF2B5EF4-FFF2-40B4-BE49-F238E27FC236}">
              <a16:creationId xmlns:a16="http://schemas.microsoft.com/office/drawing/2014/main" id="{00000000-0008-0000-0700-000039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38" name="TextBox 10">
          <a:hlinkClick xmlns:r="http://schemas.openxmlformats.org/officeDocument/2006/relationships" r:id="rId1"/>
          <a:extLst>
            <a:ext uri="{FF2B5EF4-FFF2-40B4-BE49-F238E27FC236}">
              <a16:creationId xmlns:a16="http://schemas.microsoft.com/office/drawing/2014/main" id="{00000000-0008-0000-0700-00003A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39" name="TextBox 10">
          <a:hlinkClick xmlns:r="http://schemas.openxmlformats.org/officeDocument/2006/relationships" r:id="rId1"/>
          <a:extLst>
            <a:ext uri="{FF2B5EF4-FFF2-40B4-BE49-F238E27FC236}">
              <a16:creationId xmlns:a16="http://schemas.microsoft.com/office/drawing/2014/main" id="{00000000-0008-0000-0700-00003B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40" name="TextBox 10">
          <a:hlinkClick xmlns:r="http://schemas.openxmlformats.org/officeDocument/2006/relationships" r:id="rId1"/>
          <a:extLst>
            <a:ext uri="{FF2B5EF4-FFF2-40B4-BE49-F238E27FC236}">
              <a16:creationId xmlns:a16="http://schemas.microsoft.com/office/drawing/2014/main" id="{00000000-0008-0000-0700-00003C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41" name="TextBox 10">
          <a:hlinkClick xmlns:r="http://schemas.openxmlformats.org/officeDocument/2006/relationships" r:id="rId1"/>
          <a:extLst>
            <a:ext uri="{FF2B5EF4-FFF2-40B4-BE49-F238E27FC236}">
              <a16:creationId xmlns:a16="http://schemas.microsoft.com/office/drawing/2014/main" id="{00000000-0008-0000-0700-00003D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42" name="TextBox 10">
          <a:hlinkClick xmlns:r="http://schemas.openxmlformats.org/officeDocument/2006/relationships" r:id="rId1"/>
          <a:extLst>
            <a:ext uri="{FF2B5EF4-FFF2-40B4-BE49-F238E27FC236}">
              <a16:creationId xmlns:a16="http://schemas.microsoft.com/office/drawing/2014/main" id="{00000000-0008-0000-0700-00003E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43" name="TextBox 10">
          <a:hlinkClick xmlns:r="http://schemas.openxmlformats.org/officeDocument/2006/relationships" r:id="rId1"/>
          <a:extLst>
            <a:ext uri="{FF2B5EF4-FFF2-40B4-BE49-F238E27FC236}">
              <a16:creationId xmlns:a16="http://schemas.microsoft.com/office/drawing/2014/main" id="{00000000-0008-0000-0700-00003F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44" name="TextBox 10">
          <a:hlinkClick xmlns:r="http://schemas.openxmlformats.org/officeDocument/2006/relationships" r:id="rId1"/>
          <a:extLst>
            <a:ext uri="{FF2B5EF4-FFF2-40B4-BE49-F238E27FC236}">
              <a16:creationId xmlns:a16="http://schemas.microsoft.com/office/drawing/2014/main" id="{00000000-0008-0000-0700-000040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45" name="TextBox 10">
          <a:hlinkClick xmlns:r="http://schemas.openxmlformats.org/officeDocument/2006/relationships" r:id="rId1"/>
          <a:extLst>
            <a:ext uri="{FF2B5EF4-FFF2-40B4-BE49-F238E27FC236}">
              <a16:creationId xmlns:a16="http://schemas.microsoft.com/office/drawing/2014/main" id="{00000000-0008-0000-0700-000041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46" name="TextBox 10">
          <a:hlinkClick xmlns:r="http://schemas.openxmlformats.org/officeDocument/2006/relationships" r:id="rId1"/>
          <a:extLst>
            <a:ext uri="{FF2B5EF4-FFF2-40B4-BE49-F238E27FC236}">
              <a16:creationId xmlns:a16="http://schemas.microsoft.com/office/drawing/2014/main" id="{00000000-0008-0000-0700-000042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47" name="TextBox 10">
          <a:hlinkClick xmlns:r="http://schemas.openxmlformats.org/officeDocument/2006/relationships" r:id="rId1"/>
          <a:extLst>
            <a:ext uri="{FF2B5EF4-FFF2-40B4-BE49-F238E27FC236}">
              <a16:creationId xmlns:a16="http://schemas.microsoft.com/office/drawing/2014/main" id="{00000000-0008-0000-0700-000043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48" name="TextBox 10">
          <a:hlinkClick xmlns:r="http://schemas.openxmlformats.org/officeDocument/2006/relationships" r:id="rId1"/>
          <a:extLst>
            <a:ext uri="{FF2B5EF4-FFF2-40B4-BE49-F238E27FC236}">
              <a16:creationId xmlns:a16="http://schemas.microsoft.com/office/drawing/2014/main" id="{00000000-0008-0000-0700-000044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49" name="TextBox 10">
          <a:hlinkClick xmlns:r="http://schemas.openxmlformats.org/officeDocument/2006/relationships" r:id="rId1"/>
          <a:extLst>
            <a:ext uri="{FF2B5EF4-FFF2-40B4-BE49-F238E27FC236}">
              <a16:creationId xmlns:a16="http://schemas.microsoft.com/office/drawing/2014/main" id="{00000000-0008-0000-0700-000045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50" name="TextBox 10">
          <a:hlinkClick xmlns:r="http://schemas.openxmlformats.org/officeDocument/2006/relationships" r:id="rId1"/>
          <a:extLst>
            <a:ext uri="{FF2B5EF4-FFF2-40B4-BE49-F238E27FC236}">
              <a16:creationId xmlns:a16="http://schemas.microsoft.com/office/drawing/2014/main" id="{00000000-0008-0000-0700-000046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51" name="TextBox 10">
          <a:hlinkClick xmlns:r="http://schemas.openxmlformats.org/officeDocument/2006/relationships" r:id="rId1"/>
          <a:extLst>
            <a:ext uri="{FF2B5EF4-FFF2-40B4-BE49-F238E27FC236}">
              <a16:creationId xmlns:a16="http://schemas.microsoft.com/office/drawing/2014/main" id="{00000000-0008-0000-0700-000047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52" name="TextBox 10">
          <a:hlinkClick xmlns:r="http://schemas.openxmlformats.org/officeDocument/2006/relationships" r:id="rId1"/>
          <a:extLst>
            <a:ext uri="{FF2B5EF4-FFF2-40B4-BE49-F238E27FC236}">
              <a16:creationId xmlns:a16="http://schemas.microsoft.com/office/drawing/2014/main" id="{00000000-0008-0000-0700-000048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53" name="TextBox 10">
          <a:hlinkClick xmlns:r="http://schemas.openxmlformats.org/officeDocument/2006/relationships" r:id="rId1"/>
          <a:extLst>
            <a:ext uri="{FF2B5EF4-FFF2-40B4-BE49-F238E27FC236}">
              <a16:creationId xmlns:a16="http://schemas.microsoft.com/office/drawing/2014/main" id="{00000000-0008-0000-0700-000049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54" name="TextBox 10">
          <a:hlinkClick xmlns:r="http://schemas.openxmlformats.org/officeDocument/2006/relationships" r:id="rId1"/>
          <a:extLst>
            <a:ext uri="{FF2B5EF4-FFF2-40B4-BE49-F238E27FC236}">
              <a16:creationId xmlns:a16="http://schemas.microsoft.com/office/drawing/2014/main" id="{00000000-0008-0000-0700-00004A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55" name="TextBox 10">
          <a:hlinkClick xmlns:r="http://schemas.openxmlformats.org/officeDocument/2006/relationships" r:id="rId1"/>
          <a:extLst>
            <a:ext uri="{FF2B5EF4-FFF2-40B4-BE49-F238E27FC236}">
              <a16:creationId xmlns:a16="http://schemas.microsoft.com/office/drawing/2014/main" id="{00000000-0008-0000-0700-00004B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56" name="TextBox 10">
          <a:hlinkClick xmlns:r="http://schemas.openxmlformats.org/officeDocument/2006/relationships" r:id="rId1"/>
          <a:extLst>
            <a:ext uri="{FF2B5EF4-FFF2-40B4-BE49-F238E27FC236}">
              <a16:creationId xmlns:a16="http://schemas.microsoft.com/office/drawing/2014/main" id="{00000000-0008-0000-0700-00004C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57" name="TextBox 10">
          <a:hlinkClick xmlns:r="http://schemas.openxmlformats.org/officeDocument/2006/relationships" r:id="rId1"/>
          <a:extLst>
            <a:ext uri="{FF2B5EF4-FFF2-40B4-BE49-F238E27FC236}">
              <a16:creationId xmlns:a16="http://schemas.microsoft.com/office/drawing/2014/main" id="{00000000-0008-0000-0700-00004D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58" name="TextBox 10">
          <a:hlinkClick xmlns:r="http://schemas.openxmlformats.org/officeDocument/2006/relationships" r:id="rId1"/>
          <a:extLst>
            <a:ext uri="{FF2B5EF4-FFF2-40B4-BE49-F238E27FC236}">
              <a16:creationId xmlns:a16="http://schemas.microsoft.com/office/drawing/2014/main" id="{00000000-0008-0000-0700-00004E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59" name="TextBox 10">
          <a:hlinkClick xmlns:r="http://schemas.openxmlformats.org/officeDocument/2006/relationships" r:id="rId1"/>
          <a:extLst>
            <a:ext uri="{FF2B5EF4-FFF2-40B4-BE49-F238E27FC236}">
              <a16:creationId xmlns:a16="http://schemas.microsoft.com/office/drawing/2014/main" id="{00000000-0008-0000-0700-00004F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76</xdr:row>
      <xdr:rowOff>38100</xdr:rowOff>
    </xdr:from>
    <xdr:ext cx="2171700" cy="190500"/>
    <xdr:sp macro="" textlink="">
      <xdr:nvSpPr>
        <xdr:cNvPr id="1360" name="TextBox 10">
          <a:hlinkClick xmlns:r="http://schemas.openxmlformats.org/officeDocument/2006/relationships" r:id="rId1"/>
          <a:extLst>
            <a:ext uri="{FF2B5EF4-FFF2-40B4-BE49-F238E27FC236}">
              <a16:creationId xmlns:a16="http://schemas.microsoft.com/office/drawing/2014/main" id="{00000000-0008-0000-0700-000050050000}"/>
            </a:ext>
          </a:extLst>
        </xdr:cNvPr>
        <xdr:cNvSpPr txBox="1"/>
      </xdr:nvSpPr>
      <xdr:spPr>
        <a:xfrm>
          <a:off x="6038850" y="12992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77</xdr:row>
      <xdr:rowOff>38100</xdr:rowOff>
    </xdr:from>
    <xdr:ext cx="2171700" cy="190500"/>
    <xdr:sp macro="" textlink="">
      <xdr:nvSpPr>
        <xdr:cNvPr id="1361" name="TextBox 10">
          <a:hlinkClick xmlns:r="http://schemas.openxmlformats.org/officeDocument/2006/relationships" r:id="rId1"/>
          <a:extLst>
            <a:ext uri="{FF2B5EF4-FFF2-40B4-BE49-F238E27FC236}">
              <a16:creationId xmlns:a16="http://schemas.microsoft.com/office/drawing/2014/main" id="{00000000-0008-0000-0700-000051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77</xdr:row>
      <xdr:rowOff>38100</xdr:rowOff>
    </xdr:from>
    <xdr:ext cx="2171700" cy="190500"/>
    <xdr:sp macro="" textlink="">
      <xdr:nvSpPr>
        <xdr:cNvPr id="1362" name="TextBox 10">
          <a:hlinkClick xmlns:r="http://schemas.openxmlformats.org/officeDocument/2006/relationships" r:id="rId1"/>
          <a:extLst>
            <a:ext uri="{FF2B5EF4-FFF2-40B4-BE49-F238E27FC236}">
              <a16:creationId xmlns:a16="http://schemas.microsoft.com/office/drawing/2014/main" id="{00000000-0008-0000-0700-000052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77</xdr:row>
      <xdr:rowOff>38100</xdr:rowOff>
    </xdr:from>
    <xdr:ext cx="2171700" cy="190500"/>
    <xdr:sp macro="" textlink="">
      <xdr:nvSpPr>
        <xdr:cNvPr id="1363" name="TextBox 10">
          <a:hlinkClick xmlns:r="http://schemas.openxmlformats.org/officeDocument/2006/relationships" r:id="rId1"/>
          <a:extLst>
            <a:ext uri="{FF2B5EF4-FFF2-40B4-BE49-F238E27FC236}">
              <a16:creationId xmlns:a16="http://schemas.microsoft.com/office/drawing/2014/main" id="{00000000-0008-0000-0700-000053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77</xdr:row>
      <xdr:rowOff>38100</xdr:rowOff>
    </xdr:from>
    <xdr:ext cx="2171700" cy="190500"/>
    <xdr:sp macro="" textlink="">
      <xdr:nvSpPr>
        <xdr:cNvPr id="1364" name="TextBox 10">
          <a:hlinkClick xmlns:r="http://schemas.openxmlformats.org/officeDocument/2006/relationships" r:id="rId1"/>
          <a:extLst>
            <a:ext uri="{FF2B5EF4-FFF2-40B4-BE49-F238E27FC236}">
              <a16:creationId xmlns:a16="http://schemas.microsoft.com/office/drawing/2014/main" id="{00000000-0008-0000-0700-000054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77</xdr:row>
      <xdr:rowOff>38100</xdr:rowOff>
    </xdr:from>
    <xdr:ext cx="2171700" cy="190500"/>
    <xdr:sp macro="" textlink="">
      <xdr:nvSpPr>
        <xdr:cNvPr id="1365" name="TextBox 10">
          <a:hlinkClick xmlns:r="http://schemas.openxmlformats.org/officeDocument/2006/relationships" r:id="rId1"/>
          <a:extLst>
            <a:ext uri="{FF2B5EF4-FFF2-40B4-BE49-F238E27FC236}">
              <a16:creationId xmlns:a16="http://schemas.microsoft.com/office/drawing/2014/main" id="{00000000-0008-0000-0700-000055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77</xdr:row>
      <xdr:rowOff>38100</xdr:rowOff>
    </xdr:from>
    <xdr:ext cx="2171700" cy="190500"/>
    <xdr:sp macro="" textlink="">
      <xdr:nvSpPr>
        <xdr:cNvPr id="1366" name="TextBox 10">
          <a:hlinkClick xmlns:r="http://schemas.openxmlformats.org/officeDocument/2006/relationships" r:id="rId1"/>
          <a:extLst>
            <a:ext uri="{FF2B5EF4-FFF2-40B4-BE49-F238E27FC236}">
              <a16:creationId xmlns:a16="http://schemas.microsoft.com/office/drawing/2014/main" id="{00000000-0008-0000-0700-000056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77</xdr:row>
      <xdr:rowOff>38100</xdr:rowOff>
    </xdr:from>
    <xdr:ext cx="2171700" cy="190500"/>
    <xdr:sp macro="" textlink="">
      <xdr:nvSpPr>
        <xdr:cNvPr id="1367" name="TextBox 10">
          <a:hlinkClick xmlns:r="http://schemas.openxmlformats.org/officeDocument/2006/relationships" r:id="rId1"/>
          <a:extLst>
            <a:ext uri="{FF2B5EF4-FFF2-40B4-BE49-F238E27FC236}">
              <a16:creationId xmlns:a16="http://schemas.microsoft.com/office/drawing/2014/main" id="{00000000-0008-0000-0700-000057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77</xdr:row>
      <xdr:rowOff>38100</xdr:rowOff>
    </xdr:from>
    <xdr:ext cx="2171700" cy="190500"/>
    <xdr:sp macro="" textlink="">
      <xdr:nvSpPr>
        <xdr:cNvPr id="1368" name="TextBox 10">
          <a:hlinkClick xmlns:r="http://schemas.openxmlformats.org/officeDocument/2006/relationships" r:id="rId1"/>
          <a:extLst>
            <a:ext uri="{FF2B5EF4-FFF2-40B4-BE49-F238E27FC236}">
              <a16:creationId xmlns:a16="http://schemas.microsoft.com/office/drawing/2014/main" id="{00000000-0008-0000-0700-000058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77</xdr:row>
      <xdr:rowOff>38100</xdr:rowOff>
    </xdr:from>
    <xdr:ext cx="2171700" cy="190500"/>
    <xdr:sp macro="" textlink="">
      <xdr:nvSpPr>
        <xdr:cNvPr id="1369" name="TextBox 10">
          <a:hlinkClick xmlns:r="http://schemas.openxmlformats.org/officeDocument/2006/relationships" r:id="rId1"/>
          <a:extLst>
            <a:ext uri="{FF2B5EF4-FFF2-40B4-BE49-F238E27FC236}">
              <a16:creationId xmlns:a16="http://schemas.microsoft.com/office/drawing/2014/main" id="{00000000-0008-0000-0700-000059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77</xdr:row>
      <xdr:rowOff>38100</xdr:rowOff>
    </xdr:from>
    <xdr:ext cx="2171700" cy="190500"/>
    <xdr:sp macro="" textlink="">
      <xdr:nvSpPr>
        <xdr:cNvPr id="1370" name="TextBox 10">
          <a:hlinkClick xmlns:r="http://schemas.openxmlformats.org/officeDocument/2006/relationships" r:id="rId1"/>
          <a:extLst>
            <a:ext uri="{FF2B5EF4-FFF2-40B4-BE49-F238E27FC236}">
              <a16:creationId xmlns:a16="http://schemas.microsoft.com/office/drawing/2014/main" id="{00000000-0008-0000-0700-00005A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77</xdr:row>
      <xdr:rowOff>38100</xdr:rowOff>
    </xdr:from>
    <xdr:ext cx="2171700" cy="190500"/>
    <xdr:sp macro="" textlink="">
      <xdr:nvSpPr>
        <xdr:cNvPr id="1371" name="TextBox 10">
          <a:hlinkClick xmlns:r="http://schemas.openxmlformats.org/officeDocument/2006/relationships" r:id="rId1"/>
          <a:extLst>
            <a:ext uri="{FF2B5EF4-FFF2-40B4-BE49-F238E27FC236}">
              <a16:creationId xmlns:a16="http://schemas.microsoft.com/office/drawing/2014/main" id="{00000000-0008-0000-0700-00005B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77</xdr:row>
      <xdr:rowOff>38100</xdr:rowOff>
    </xdr:from>
    <xdr:ext cx="2171700" cy="190500"/>
    <xdr:sp macro="" textlink="">
      <xdr:nvSpPr>
        <xdr:cNvPr id="1372" name="TextBox 10">
          <a:hlinkClick xmlns:r="http://schemas.openxmlformats.org/officeDocument/2006/relationships" r:id="rId1"/>
          <a:extLst>
            <a:ext uri="{FF2B5EF4-FFF2-40B4-BE49-F238E27FC236}">
              <a16:creationId xmlns:a16="http://schemas.microsoft.com/office/drawing/2014/main" id="{00000000-0008-0000-0700-00005C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77</xdr:row>
      <xdr:rowOff>38100</xdr:rowOff>
    </xdr:from>
    <xdr:ext cx="2171700" cy="190500"/>
    <xdr:sp macro="" textlink="">
      <xdr:nvSpPr>
        <xdr:cNvPr id="1373" name="TextBox 10">
          <a:hlinkClick xmlns:r="http://schemas.openxmlformats.org/officeDocument/2006/relationships" r:id="rId1"/>
          <a:extLst>
            <a:ext uri="{FF2B5EF4-FFF2-40B4-BE49-F238E27FC236}">
              <a16:creationId xmlns:a16="http://schemas.microsoft.com/office/drawing/2014/main" id="{00000000-0008-0000-0700-00005D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77</xdr:row>
      <xdr:rowOff>38100</xdr:rowOff>
    </xdr:from>
    <xdr:ext cx="2171700" cy="190500"/>
    <xdr:sp macro="" textlink="">
      <xdr:nvSpPr>
        <xdr:cNvPr id="1374" name="TextBox 10">
          <a:hlinkClick xmlns:r="http://schemas.openxmlformats.org/officeDocument/2006/relationships" r:id="rId1"/>
          <a:extLst>
            <a:ext uri="{FF2B5EF4-FFF2-40B4-BE49-F238E27FC236}">
              <a16:creationId xmlns:a16="http://schemas.microsoft.com/office/drawing/2014/main" id="{00000000-0008-0000-0700-00005E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77</xdr:row>
      <xdr:rowOff>38100</xdr:rowOff>
    </xdr:from>
    <xdr:ext cx="2171700" cy="190500"/>
    <xdr:sp macro="" textlink="">
      <xdr:nvSpPr>
        <xdr:cNvPr id="1375" name="TextBox 10">
          <a:hlinkClick xmlns:r="http://schemas.openxmlformats.org/officeDocument/2006/relationships" r:id="rId1"/>
          <a:extLst>
            <a:ext uri="{FF2B5EF4-FFF2-40B4-BE49-F238E27FC236}">
              <a16:creationId xmlns:a16="http://schemas.microsoft.com/office/drawing/2014/main" id="{00000000-0008-0000-0700-00005F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77</xdr:row>
      <xdr:rowOff>38100</xdr:rowOff>
    </xdr:from>
    <xdr:ext cx="2171700" cy="190500"/>
    <xdr:sp macro="" textlink="">
      <xdr:nvSpPr>
        <xdr:cNvPr id="1376" name="TextBox 10">
          <a:hlinkClick xmlns:r="http://schemas.openxmlformats.org/officeDocument/2006/relationships" r:id="rId1"/>
          <a:extLst>
            <a:ext uri="{FF2B5EF4-FFF2-40B4-BE49-F238E27FC236}">
              <a16:creationId xmlns:a16="http://schemas.microsoft.com/office/drawing/2014/main" id="{00000000-0008-0000-0700-000060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77</xdr:row>
      <xdr:rowOff>38100</xdr:rowOff>
    </xdr:from>
    <xdr:ext cx="2171700" cy="190500"/>
    <xdr:sp macro="" textlink="">
      <xdr:nvSpPr>
        <xdr:cNvPr id="1377" name="TextBox 10">
          <a:hlinkClick xmlns:r="http://schemas.openxmlformats.org/officeDocument/2006/relationships" r:id="rId1"/>
          <a:extLst>
            <a:ext uri="{FF2B5EF4-FFF2-40B4-BE49-F238E27FC236}">
              <a16:creationId xmlns:a16="http://schemas.microsoft.com/office/drawing/2014/main" id="{00000000-0008-0000-0700-000061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77</xdr:row>
      <xdr:rowOff>38100</xdr:rowOff>
    </xdr:from>
    <xdr:ext cx="2171700" cy="190500"/>
    <xdr:sp macro="" textlink="">
      <xdr:nvSpPr>
        <xdr:cNvPr id="1378" name="TextBox 10">
          <a:hlinkClick xmlns:r="http://schemas.openxmlformats.org/officeDocument/2006/relationships" r:id="rId1"/>
          <a:extLst>
            <a:ext uri="{FF2B5EF4-FFF2-40B4-BE49-F238E27FC236}">
              <a16:creationId xmlns:a16="http://schemas.microsoft.com/office/drawing/2014/main" id="{00000000-0008-0000-0700-000062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77</xdr:row>
      <xdr:rowOff>38100</xdr:rowOff>
    </xdr:from>
    <xdr:ext cx="2171700" cy="190500"/>
    <xdr:sp macro="" textlink="">
      <xdr:nvSpPr>
        <xdr:cNvPr id="1379" name="TextBox 10">
          <a:hlinkClick xmlns:r="http://schemas.openxmlformats.org/officeDocument/2006/relationships" r:id="rId1"/>
          <a:extLst>
            <a:ext uri="{FF2B5EF4-FFF2-40B4-BE49-F238E27FC236}">
              <a16:creationId xmlns:a16="http://schemas.microsoft.com/office/drawing/2014/main" id="{00000000-0008-0000-0700-000063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77</xdr:row>
      <xdr:rowOff>38100</xdr:rowOff>
    </xdr:from>
    <xdr:ext cx="2171700" cy="190500"/>
    <xdr:sp macro="" textlink="">
      <xdr:nvSpPr>
        <xdr:cNvPr id="1380" name="TextBox 10">
          <a:hlinkClick xmlns:r="http://schemas.openxmlformats.org/officeDocument/2006/relationships" r:id="rId1"/>
          <a:extLst>
            <a:ext uri="{FF2B5EF4-FFF2-40B4-BE49-F238E27FC236}">
              <a16:creationId xmlns:a16="http://schemas.microsoft.com/office/drawing/2014/main" id="{00000000-0008-0000-0700-000064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77</xdr:row>
      <xdr:rowOff>38100</xdr:rowOff>
    </xdr:from>
    <xdr:ext cx="2171700" cy="190500"/>
    <xdr:sp macro="" textlink="">
      <xdr:nvSpPr>
        <xdr:cNvPr id="1381" name="TextBox 10">
          <a:hlinkClick xmlns:r="http://schemas.openxmlformats.org/officeDocument/2006/relationships" r:id="rId1"/>
          <a:extLst>
            <a:ext uri="{FF2B5EF4-FFF2-40B4-BE49-F238E27FC236}">
              <a16:creationId xmlns:a16="http://schemas.microsoft.com/office/drawing/2014/main" id="{00000000-0008-0000-0700-000065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77</xdr:row>
      <xdr:rowOff>38100</xdr:rowOff>
    </xdr:from>
    <xdr:ext cx="2171700" cy="190500"/>
    <xdr:sp macro="" textlink="">
      <xdr:nvSpPr>
        <xdr:cNvPr id="1382" name="TextBox 10">
          <a:hlinkClick xmlns:r="http://schemas.openxmlformats.org/officeDocument/2006/relationships" r:id="rId1"/>
          <a:extLst>
            <a:ext uri="{FF2B5EF4-FFF2-40B4-BE49-F238E27FC236}">
              <a16:creationId xmlns:a16="http://schemas.microsoft.com/office/drawing/2014/main" id="{00000000-0008-0000-0700-000066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77</xdr:row>
      <xdr:rowOff>38100</xdr:rowOff>
    </xdr:from>
    <xdr:ext cx="2171700" cy="190500"/>
    <xdr:sp macro="" textlink="">
      <xdr:nvSpPr>
        <xdr:cNvPr id="1383" name="TextBox 10">
          <a:hlinkClick xmlns:r="http://schemas.openxmlformats.org/officeDocument/2006/relationships" r:id="rId1"/>
          <a:extLst>
            <a:ext uri="{FF2B5EF4-FFF2-40B4-BE49-F238E27FC236}">
              <a16:creationId xmlns:a16="http://schemas.microsoft.com/office/drawing/2014/main" id="{00000000-0008-0000-0700-000067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77</xdr:row>
      <xdr:rowOff>38100</xdr:rowOff>
    </xdr:from>
    <xdr:ext cx="2171700" cy="190500"/>
    <xdr:sp macro="" textlink="">
      <xdr:nvSpPr>
        <xdr:cNvPr id="1384" name="TextBox 10">
          <a:hlinkClick xmlns:r="http://schemas.openxmlformats.org/officeDocument/2006/relationships" r:id="rId1"/>
          <a:extLst>
            <a:ext uri="{FF2B5EF4-FFF2-40B4-BE49-F238E27FC236}">
              <a16:creationId xmlns:a16="http://schemas.microsoft.com/office/drawing/2014/main" id="{00000000-0008-0000-0700-000068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77</xdr:row>
      <xdr:rowOff>38100</xdr:rowOff>
    </xdr:from>
    <xdr:ext cx="2171700" cy="190500"/>
    <xdr:sp macro="" textlink="">
      <xdr:nvSpPr>
        <xdr:cNvPr id="1385" name="TextBox 10">
          <a:hlinkClick xmlns:r="http://schemas.openxmlformats.org/officeDocument/2006/relationships" r:id="rId1"/>
          <a:extLst>
            <a:ext uri="{FF2B5EF4-FFF2-40B4-BE49-F238E27FC236}">
              <a16:creationId xmlns:a16="http://schemas.microsoft.com/office/drawing/2014/main" id="{00000000-0008-0000-0700-000069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77</xdr:row>
      <xdr:rowOff>38100</xdr:rowOff>
    </xdr:from>
    <xdr:ext cx="2171700" cy="190500"/>
    <xdr:sp macro="" textlink="">
      <xdr:nvSpPr>
        <xdr:cNvPr id="1386" name="TextBox 10">
          <a:hlinkClick xmlns:r="http://schemas.openxmlformats.org/officeDocument/2006/relationships" r:id="rId1"/>
          <a:extLst>
            <a:ext uri="{FF2B5EF4-FFF2-40B4-BE49-F238E27FC236}">
              <a16:creationId xmlns:a16="http://schemas.microsoft.com/office/drawing/2014/main" id="{00000000-0008-0000-0700-00006A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77</xdr:row>
      <xdr:rowOff>38100</xdr:rowOff>
    </xdr:from>
    <xdr:ext cx="2171700" cy="190500"/>
    <xdr:sp macro="" textlink="">
      <xdr:nvSpPr>
        <xdr:cNvPr id="1387" name="TextBox 10">
          <a:hlinkClick xmlns:r="http://schemas.openxmlformats.org/officeDocument/2006/relationships" r:id="rId1"/>
          <a:extLst>
            <a:ext uri="{FF2B5EF4-FFF2-40B4-BE49-F238E27FC236}">
              <a16:creationId xmlns:a16="http://schemas.microsoft.com/office/drawing/2014/main" id="{00000000-0008-0000-0700-00006B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77</xdr:row>
      <xdr:rowOff>38100</xdr:rowOff>
    </xdr:from>
    <xdr:ext cx="2171700" cy="190500"/>
    <xdr:sp macro="" textlink="">
      <xdr:nvSpPr>
        <xdr:cNvPr id="1388" name="TextBox 10">
          <a:hlinkClick xmlns:r="http://schemas.openxmlformats.org/officeDocument/2006/relationships" r:id="rId1"/>
          <a:extLst>
            <a:ext uri="{FF2B5EF4-FFF2-40B4-BE49-F238E27FC236}">
              <a16:creationId xmlns:a16="http://schemas.microsoft.com/office/drawing/2014/main" id="{00000000-0008-0000-0700-00006C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77</xdr:row>
      <xdr:rowOff>38100</xdr:rowOff>
    </xdr:from>
    <xdr:ext cx="2171700" cy="190500"/>
    <xdr:sp macro="" textlink="">
      <xdr:nvSpPr>
        <xdr:cNvPr id="1389" name="TextBox 10">
          <a:hlinkClick xmlns:r="http://schemas.openxmlformats.org/officeDocument/2006/relationships" r:id="rId1"/>
          <a:extLst>
            <a:ext uri="{FF2B5EF4-FFF2-40B4-BE49-F238E27FC236}">
              <a16:creationId xmlns:a16="http://schemas.microsoft.com/office/drawing/2014/main" id="{00000000-0008-0000-0700-00006D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77</xdr:row>
      <xdr:rowOff>38100</xdr:rowOff>
    </xdr:from>
    <xdr:ext cx="2171700" cy="190500"/>
    <xdr:sp macro="" textlink="">
      <xdr:nvSpPr>
        <xdr:cNvPr id="1390" name="TextBox 10">
          <a:hlinkClick xmlns:r="http://schemas.openxmlformats.org/officeDocument/2006/relationships" r:id="rId1"/>
          <a:extLst>
            <a:ext uri="{FF2B5EF4-FFF2-40B4-BE49-F238E27FC236}">
              <a16:creationId xmlns:a16="http://schemas.microsoft.com/office/drawing/2014/main" id="{00000000-0008-0000-0700-00006E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77</xdr:row>
      <xdr:rowOff>38100</xdr:rowOff>
    </xdr:from>
    <xdr:ext cx="2171700" cy="190500"/>
    <xdr:sp macro="" textlink="">
      <xdr:nvSpPr>
        <xdr:cNvPr id="1391" name="TextBox 10">
          <a:hlinkClick xmlns:r="http://schemas.openxmlformats.org/officeDocument/2006/relationships" r:id="rId1"/>
          <a:extLst>
            <a:ext uri="{FF2B5EF4-FFF2-40B4-BE49-F238E27FC236}">
              <a16:creationId xmlns:a16="http://schemas.microsoft.com/office/drawing/2014/main" id="{00000000-0008-0000-0700-00006F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77</xdr:row>
      <xdr:rowOff>38100</xdr:rowOff>
    </xdr:from>
    <xdr:ext cx="2171700" cy="190500"/>
    <xdr:sp macro="" textlink="">
      <xdr:nvSpPr>
        <xdr:cNvPr id="1392" name="TextBox 10">
          <a:hlinkClick xmlns:r="http://schemas.openxmlformats.org/officeDocument/2006/relationships" r:id="rId1"/>
          <a:extLst>
            <a:ext uri="{FF2B5EF4-FFF2-40B4-BE49-F238E27FC236}">
              <a16:creationId xmlns:a16="http://schemas.microsoft.com/office/drawing/2014/main" id="{00000000-0008-0000-0700-000070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77</xdr:row>
      <xdr:rowOff>38100</xdr:rowOff>
    </xdr:from>
    <xdr:ext cx="2171700" cy="190500"/>
    <xdr:sp macro="" textlink="">
      <xdr:nvSpPr>
        <xdr:cNvPr id="1393" name="TextBox 10">
          <a:hlinkClick xmlns:r="http://schemas.openxmlformats.org/officeDocument/2006/relationships" r:id="rId1"/>
          <a:extLst>
            <a:ext uri="{FF2B5EF4-FFF2-40B4-BE49-F238E27FC236}">
              <a16:creationId xmlns:a16="http://schemas.microsoft.com/office/drawing/2014/main" id="{00000000-0008-0000-0700-000071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77</xdr:row>
      <xdr:rowOff>38100</xdr:rowOff>
    </xdr:from>
    <xdr:ext cx="2171700" cy="190500"/>
    <xdr:sp macro="" textlink="">
      <xdr:nvSpPr>
        <xdr:cNvPr id="1394" name="TextBox 10">
          <a:hlinkClick xmlns:r="http://schemas.openxmlformats.org/officeDocument/2006/relationships" r:id="rId1"/>
          <a:extLst>
            <a:ext uri="{FF2B5EF4-FFF2-40B4-BE49-F238E27FC236}">
              <a16:creationId xmlns:a16="http://schemas.microsoft.com/office/drawing/2014/main" id="{00000000-0008-0000-0700-000072050000}"/>
            </a:ext>
          </a:extLst>
        </xdr:cNvPr>
        <xdr:cNvSpPr txBox="1"/>
      </xdr:nvSpPr>
      <xdr:spPr>
        <a:xfrm>
          <a:off x="6038850" y="13182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395" name="TextBox 10">
          <a:hlinkClick xmlns:r="http://schemas.openxmlformats.org/officeDocument/2006/relationships" r:id="rId1"/>
          <a:extLst>
            <a:ext uri="{FF2B5EF4-FFF2-40B4-BE49-F238E27FC236}">
              <a16:creationId xmlns:a16="http://schemas.microsoft.com/office/drawing/2014/main" id="{00000000-0008-0000-0700-000073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396" name="TextBox 10">
          <a:hlinkClick xmlns:r="http://schemas.openxmlformats.org/officeDocument/2006/relationships" r:id="rId1"/>
          <a:extLst>
            <a:ext uri="{FF2B5EF4-FFF2-40B4-BE49-F238E27FC236}">
              <a16:creationId xmlns:a16="http://schemas.microsoft.com/office/drawing/2014/main" id="{00000000-0008-0000-0700-000074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397" name="TextBox 10">
          <a:hlinkClick xmlns:r="http://schemas.openxmlformats.org/officeDocument/2006/relationships" r:id="rId1"/>
          <a:extLst>
            <a:ext uri="{FF2B5EF4-FFF2-40B4-BE49-F238E27FC236}">
              <a16:creationId xmlns:a16="http://schemas.microsoft.com/office/drawing/2014/main" id="{00000000-0008-0000-0700-000075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398" name="TextBox 10">
          <a:hlinkClick xmlns:r="http://schemas.openxmlformats.org/officeDocument/2006/relationships" r:id="rId1"/>
          <a:extLst>
            <a:ext uri="{FF2B5EF4-FFF2-40B4-BE49-F238E27FC236}">
              <a16:creationId xmlns:a16="http://schemas.microsoft.com/office/drawing/2014/main" id="{00000000-0008-0000-0700-000076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399" name="TextBox 10">
          <a:hlinkClick xmlns:r="http://schemas.openxmlformats.org/officeDocument/2006/relationships" r:id="rId1"/>
          <a:extLst>
            <a:ext uri="{FF2B5EF4-FFF2-40B4-BE49-F238E27FC236}">
              <a16:creationId xmlns:a16="http://schemas.microsoft.com/office/drawing/2014/main" id="{00000000-0008-0000-0700-000077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00" name="TextBox 10">
          <a:hlinkClick xmlns:r="http://schemas.openxmlformats.org/officeDocument/2006/relationships" r:id="rId1"/>
          <a:extLst>
            <a:ext uri="{FF2B5EF4-FFF2-40B4-BE49-F238E27FC236}">
              <a16:creationId xmlns:a16="http://schemas.microsoft.com/office/drawing/2014/main" id="{00000000-0008-0000-0700-000078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01" name="TextBox 10">
          <a:hlinkClick xmlns:r="http://schemas.openxmlformats.org/officeDocument/2006/relationships" r:id="rId1"/>
          <a:extLst>
            <a:ext uri="{FF2B5EF4-FFF2-40B4-BE49-F238E27FC236}">
              <a16:creationId xmlns:a16="http://schemas.microsoft.com/office/drawing/2014/main" id="{00000000-0008-0000-0700-000079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02" name="TextBox 10">
          <a:hlinkClick xmlns:r="http://schemas.openxmlformats.org/officeDocument/2006/relationships" r:id="rId1"/>
          <a:extLst>
            <a:ext uri="{FF2B5EF4-FFF2-40B4-BE49-F238E27FC236}">
              <a16:creationId xmlns:a16="http://schemas.microsoft.com/office/drawing/2014/main" id="{00000000-0008-0000-0700-00007A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03" name="TextBox 10">
          <a:hlinkClick xmlns:r="http://schemas.openxmlformats.org/officeDocument/2006/relationships" r:id="rId1"/>
          <a:extLst>
            <a:ext uri="{FF2B5EF4-FFF2-40B4-BE49-F238E27FC236}">
              <a16:creationId xmlns:a16="http://schemas.microsoft.com/office/drawing/2014/main" id="{00000000-0008-0000-0700-00007B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04" name="TextBox 10">
          <a:hlinkClick xmlns:r="http://schemas.openxmlformats.org/officeDocument/2006/relationships" r:id="rId1"/>
          <a:extLst>
            <a:ext uri="{FF2B5EF4-FFF2-40B4-BE49-F238E27FC236}">
              <a16:creationId xmlns:a16="http://schemas.microsoft.com/office/drawing/2014/main" id="{00000000-0008-0000-0700-00007C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05" name="TextBox 10">
          <a:hlinkClick xmlns:r="http://schemas.openxmlformats.org/officeDocument/2006/relationships" r:id="rId1"/>
          <a:extLst>
            <a:ext uri="{FF2B5EF4-FFF2-40B4-BE49-F238E27FC236}">
              <a16:creationId xmlns:a16="http://schemas.microsoft.com/office/drawing/2014/main" id="{00000000-0008-0000-0700-00007D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06" name="TextBox 10">
          <a:hlinkClick xmlns:r="http://schemas.openxmlformats.org/officeDocument/2006/relationships" r:id="rId1"/>
          <a:extLst>
            <a:ext uri="{FF2B5EF4-FFF2-40B4-BE49-F238E27FC236}">
              <a16:creationId xmlns:a16="http://schemas.microsoft.com/office/drawing/2014/main" id="{00000000-0008-0000-0700-00007E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07" name="TextBox 10">
          <a:hlinkClick xmlns:r="http://schemas.openxmlformats.org/officeDocument/2006/relationships" r:id="rId1"/>
          <a:extLst>
            <a:ext uri="{FF2B5EF4-FFF2-40B4-BE49-F238E27FC236}">
              <a16:creationId xmlns:a16="http://schemas.microsoft.com/office/drawing/2014/main" id="{00000000-0008-0000-0700-00007F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08" name="TextBox 10">
          <a:hlinkClick xmlns:r="http://schemas.openxmlformats.org/officeDocument/2006/relationships" r:id="rId1"/>
          <a:extLst>
            <a:ext uri="{FF2B5EF4-FFF2-40B4-BE49-F238E27FC236}">
              <a16:creationId xmlns:a16="http://schemas.microsoft.com/office/drawing/2014/main" id="{00000000-0008-0000-0700-000080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09" name="TextBox 10">
          <a:hlinkClick xmlns:r="http://schemas.openxmlformats.org/officeDocument/2006/relationships" r:id="rId1"/>
          <a:extLst>
            <a:ext uri="{FF2B5EF4-FFF2-40B4-BE49-F238E27FC236}">
              <a16:creationId xmlns:a16="http://schemas.microsoft.com/office/drawing/2014/main" id="{00000000-0008-0000-0700-000081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10" name="TextBox 10">
          <a:hlinkClick xmlns:r="http://schemas.openxmlformats.org/officeDocument/2006/relationships" r:id="rId1"/>
          <a:extLst>
            <a:ext uri="{FF2B5EF4-FFF2-40B4-BE49-F238E27FC236}">
              <a16:creationId xmlns:a16="http://schemas.microsoft.com/office/drawing/2014/main" id="{00000000-0008-0000-0700-000082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11" name="TextBox 10">
          <a:hlinkClick xmlns:r="http://schemas.openxmlformats.org/officeDocument/2006/relationships" r:id="rId1"/>
          <a:extLst>
            <a:ext uri="{FF2B5EF4-FFF2-40B4-BE49-F238E27FC236}">
              <a16:creationId xmlns:a16="http://schemas.microsoft.com/office/drawing/2014/main" id="{00000000-0008-0000-0700-000083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12" name="TextBox 10">
          <a:hlinkClick xmlns:r="http://schemas.openxmlformats.org/officeDocument/2006/relationships" r:id="rId1"/>
          <a:extLst>
            <a:ext uri="{FF2B5EF4-FFF2-40B4-BE49-F238E27FC236}">
              <a16:creationId xmlns:a16="http://schemas.microsoft.com/office/drawing/2014/main" id="{00000000-0008-0000-0700-000084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13" name="TextBox 10">
          <a:hlinkClick xmlns:r="http://schemas.openxmlformats.org/officeDocument/2006/relationships" r:id="rId1"/>
          <a:extLst>
            <a:ext uri="{FF2B5EF4-FFF2-40B4-BE49-F238E27FC236}">
              <a16:creationId xmlns:a16="http://schemas.microsoft.com/office/drawing/2014/main" id="{00000000-0008-0000-0700-000085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14" name="TextBox 10">
          <a:hlinkClick xmlns:r="http://schemas.openxmlformats.org/officeDocument/2006/relationships" r:id="rId1"/>
          <a:extLst>
            <a:ext uri="{FF2B5EF4-FFF2-40B4-BE49-F238E27FC236}">
              <a16:creationId xmlns:a16="http://schemas.microsoft.com/office/drawing/2014/main" id="{00000000-0008-0000-0700-000086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15" name="TextBox 10">
          <a:hlinkClick xmlns:r="http://schemas.openxmlformats.org/officeDocument/2006/relationships" r:id="rId1"/>
          <a:extLst>
            <a:ext uri="{FF2B5EF4-FFF2-40B4-BE49-F238E27FC236}">
              <a16:creationId xmlns:a16="http://schemas.microsoft.com/office/drawing/2014/main" id="{00000000-0008-0000-0700-000087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16" name="TextBox 10">
          <a:hlinkClick xmlns:r="http://schemas.openxmlformats.org/officeDocument/2006/relationships" r:id="rId1"/>
          <a:extLst>
            <a:ext uri="{FF2B5EF4-FFF2-40B4-BE49-F238E27FC236}">
              <a16:creationId xmlns:a16="http://schemas.microsoft.com/office/drawing/2014/main" id="{00000000-0008-0000-0700-000088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17" name="TextBox 10">
          <a:hlinkClick xmlns:r="http://schemas.openxmlformats.org/officeDocument/2006/relationships" r:id="rId1"/>
          <a:extLst>
            <a:ext uri="{FF2B5EF4-FFF2-40B4-BE49-F238E27FC236}">
              <a16:creationId xmlns:a16="http://schemas.microsoft.com/office/drawing/2014/main" id="{00000000-0008-0000-0700-000089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18" name="TextBox 10">
          <a:hlinkClick xmlns:r="http://schemas.openxmlformats.org/officeDocument/2006/relationships" r:id="rId1"/>
          <a:extLst>
            <a:ext uri="{FF2B5EF4-FFF2-40B4-BE49-F238E27FC236}">
              <a16:creationId xmlns:a16="http://schemas.microsoft.com/office/drawing/2014/main" id="{00000000-0008-0000-0700-00008A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19" name="TextBox 10">
          <a:hlinkClick xmlns:r="http://schemas.openxmlformats.org/officeDocument/2006/relationships" r:id="rId1"/>
          <a:extLst>
            <a:ext uri="{FF2B5EF4-FFF2-40B4-BE49-F238E27FC236}">
              <a16:creationId xmlns:a16="http://schemas.microsoft.com/office/drawing/2014/main" id="{00000000-0008-0000-0700-00008B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20" name="TextBox 10">
          <a:hlinkClick xmlns:r="http://schemas.openxmlformats.org/officeDocument/2006/relationships" r:id="rId1"/>
          <a:extLst>
            <a:ext uri="{FF2B5EF4-FFF2-40B4-BE49-F238E27FC236}">
              <a16:creationId xmlns:a16="http://schemas.microsoft.com/office/drawing/2014/main" id="{00000000-0008-0000-0700-00008C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21" name="TextBox 10">
          <a:hlinkClick xmlns:r="http://schemas.openxmlformats.org/officeDocument/2006/relationships" r:id="rId1"/>
          <a:extLst>
            <a:ext uri="{FF2B5EF4-FFF2-40B4-BE49-F238E27FC236}">
              <a16:creationId xmlns:a16="http://schemas.microsoft.com/office/drawing/2014/main" id="{00000000-0008-0000-0700-00008D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22" name="TextBox 10">
          <a:hlinkClick xmlns:r="http://schemas.openxmlformats.org/officeDocument/2006/relationships" r:id="rId1"/>
          <a:extLst>
            <a:ext uri="{FF2B5EF4-FFF2-40B4-BE49-F238E27FC236}">
              <a16:creationId xmlns:a16="http://schemas.microsoft.com/office/drawing/2014/main" id="{00000000-0008-0000-0700-00008E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23" name="TextBox 10">
          <a:hlinkClick xmlns:r="http://schemas.openxmlformats.org/officeDocument/2006/relationships" r:id="rId1"/>
          <a:extLst>
            <a:ext uri="{FF2B5EF4-FFF2-40B4-BE49-F238E27FC236}">
              <a16:creationId xmlns:a16="http://schemas.microsoft.com/office/drawing/2014/main" id="{00000000-0008-0000-0700-00008F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24" name="TextBox 10">
          <a:hlinkClick xmlns:r="http://schemas.openxmlformats.org/officeDocument/2006/relationships" r:id="rId1"/>
          <a:extLst>
            <a:ext uri="{FF2B5EF4-FFF2-40B4-BE49-F238E27FC236}">
              <a16:creationId xmlns:a16="http://schemas.microsoft.com/office/drawing/2014/main" id="{00000000-0008-0000-0700-000090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25" name="TextBox 10">
          <a:hlinkClick xmlns:r="http://schemas.openxmlformats.org/officeDocument/2006/relationships" r:id="rId1"/>
          <a:extLst>
            <a:ext uri="{FF2B5EF4-FFF2-40B4-BE49-F238E27FC236}">
              <a16:creationId xmlns:a16="http://schemas.microsoft.com/office/drawing/2014/main" id="{00000000-0008-0000-0700-000091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26" name="TextBox 10">
          <a:hlinkClick xmlns:r="http://schemas.openxmlformats.org/officeDocument/2006/relationships" r:id="rId1"/>
          <a:extLst>
            <a:ext uri="{FF2B5EF4-FFF2-40B4-BE49-F238E27FC236}">
              <a16:creationId xmlns:a16="http://schemas.microsoft.com/office/drawing/2014/main" id="{00000000-0008-0000-0700-000092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27" name="TextBox 10">
          <a:hlinkClick xmlns:r="http://schemas.openxmlformats.org/officeDocument/2006/relationships" r:id="rId1"/>
          <a:extLst>
            <a:ext uri="{FF2B5EF4-FFF2-40B4-BE49-F238E27FC236}">
              <a16:creationId xmlns:a16="http://schemas.microsoft.com/office/drawing/2014/main" id="{00000000-0008-0000-0700-000093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28" name="TextBox 10">
          <a:hlinkClick xmlns:r="http://schemas.openxmlformats.org/officeDocument/2006/relationships" r:id="rId1"/>
          <a:extLst>
            <a:ext uri="{FF2B5EF4-FFF2-40B4-BE49-F238E27FC236}">
              <a16:creationId xmlns:a16="http://schemas.microsoft.com/office/drawing/2014/main" id="{00000000-0008-0000-0700-000094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29" name="TextBox 10">
          <a:hlinkClick xmlns:r="http://schemas.openxmlformats.org/officeDocument/2006/relationships" r:id="rId1"/>
          <a:extLst>
            <a:ext uri="{FF2B5EF4-FFF2-40B4-BE49-F238E27FC236}">
              <a16:creationId xmlns:a16="http://schemas.microsoft.com/office/drawing/2014/main" id="{00000000-0008-0000-0700-000095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30" name="TextBox 10">
          <a:hlinkClick xmlns:r="http://schemas.openxmlformats.org/officeDocument/2006/relationships" r:id="rId1"/>
          <a:extLst>
            <a:ext uri="{FF2B5EF4-FFF2-40B4-BE49-F238E27FC236}">
              <a16:creationId xmlns:a16="http://schemas.microsoft.com/office/drawing/2014/main" id="{00000000-0008-0000-0700-000096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31" name="TextBox 10">
          <a:hlinkClick xmlns:r="http://schemas.openxmlformats.org/officeDocument/2006/relationships" r:id="rId1"/>
          <a:extLst>
            <a:ext uri="{FF2B5EF4-FFF2-40B4-BE49-F238E27FC236}">
              <a16:creationId xmlns:a16="http://schemas.microsoft.com/office/drawing/2014/main" id="{00000000-0008-0000-0700-000097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32" name="TextBox 10">
          <a:hlinkClick xmlns:r="http://schemas.openxmlformats.org/officeDocument/2006/relationships" r:id="rId1"/>
          <a:extLst>
            <a:ext uri="{FF2B5EF4-FFF2-40B4-BE49-F238E27FC236}">
              <a16:creationId xmlns:a16="http://schemas.microsoft.com/office/drawing/2014/main" id="{00000000-0008-0000-0700-000098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33" name="TextBox 10">
          <a:hlinkClick xmlns:r="http://schemas.openxmlformats.org/officeDocument/2006/relationships" r:id="rId1"/>
          <a:extLst>
            <a:ext uri="{FF2B5EF4-FFF2-40B4-BE49-F238E27FC236}">
              <a16:creationId xmlns:a16="http://schemas.microsoft.com/office/drawing/2014/main" id="{00000000-0008-0000-0700-000099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34" name="TextBox 10">
          <a:hlinkClick xmlns:r="http://schemas.openxmlformats.org/officeDocument/2006/relationships" r:id="rId1"/>
          <a:extLst>
            <a:ext uri="{FF2B5EF4-FFF2-40B4-BE49-F238E27FC236}">
              <a16:creationId xmlns:a16="http://schemas.microsoft.com/office/drawing/2014/main" id="{00000000-0008-0000-0700-00009A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35" name="TextBox 10">
          <a:hlinkClick xmlns:r="http://schemas.openxmlformats.org/officeDocument/2006/relationships" r:id="rId1"/>
          <a:extLst>
            <a:ext uri="{FF2B5EF4-FFF2-40B4-BE49-F238E27FC236}">
              <a16:creationId xmlns:a16="http://schemas.microsoft.com/office/drawing/2014/main" id="{00000000-0008-0000-0700-00009B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36" name="TextBox 10">
          <a:hlinkClick xmlns:r="http://schemas.openxmlformats.org/officeDocument/2006/relationships" r:id="rId1"/>
          <a:extLst>
            <a:ext uri="{FF2B5EF4-FFF2-40B4-BE49-F238E27FC236}">
              <a16:creationId xmlns:a16="http://schemas.microsoft.com/office/drawing/2014/main" id="{00000000-0008-0000-0700-00009C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37" name="TextBox 10">
          <a:hlinkClick xmlns:r="http://schemas.openxmlformats.org/officeDocument/2006/relationships" r:id="rId1"/>
          <a:extLst>
            <a:ext uri="{FF2B5EF4-FFF2-40B4-BE49-F238E27FC236}">
              <a16:creationId xmlns:a16="http://schemas.microsoft.com/office/drawing/2014/main" id="{00000000-0008-0000-0700-00009D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38" name="TextBox 10">
          <a:hlinkClick xmlns:r="http://schemas.openxmlformats.org/officeDocument/2006/relationships" r:id="rId1"/>
          <a:extLst>
            <a:ext uri="{FF2B5EF4-FFF2-40B4-BE49-F238E27FC236}">
              <a16:creationId xmlns:a16="http://schemas.microsoft.com/office/drawing/2014/main" id="{00000000-0008-0000-0700-00009E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39" name="TextBox 10">
          <a:hlinkClick xmlns:r="http://schemas.openxmlformats.org/officeDocument/2006/relationships" r:id="rId1"/>
          <a:extLst>
            <a:ext uri="{FF2B5EF4-FFF2-40B4-BE49-F238E27FC236}">
              <a16:creationId xmlns:a16="http://schemas.microsoft.com/office/drawing/2014/main" id="{00000000-0008-0000-0700-00009F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40" name="TextBox 10">
          <a:hlinkClick xmlns:r="http://schemas.openxmlformats.org/officeDocument/2006/relationships" r:id="rId1"/>
          <a:extLst>
            <a:ext uri="{FF2B5EF4-FFF2-40B4-BE49-F238E27FC236}">
              <a16:creationId xmlns:a16="http://schemas.microsoft.com/office/drawing/2014/main" id="{00000000-0008-0000-0700-0000A0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41" name="TextBox 10">
          <a:hlinkClick xmlns:r="http://schemas.openxmlformats.org/officeDocument/2006/relationships" r:id="rId1"/>
          <a:extLst>
            <a:ext uri="{FF2B5EF4-FFF2-40B4-BE49-F238E27FC236}">
              <a16:creationId xmlns:a16="http://schemas.microsoft.com/office/drawing/2014/main" id="{00000000-0008-0000-0700-0000A1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42" name="TextBox 10">
          <a:hlinkClick xmlns:r="http://schemas.openxmlformats.org/officeDocument/2006/relationships" r:id="rId1"/>
          <a:extLst>
            <a:ext uri="{FF2B5EF4-FFF2-40B4-BE49-F238E27FC236}">
              <a16:creationId xmlns:a16="http://schemas.microsoft.com/office/drawing/2014/main" id="{00000000-0008-0000-0700-0000A2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43" name="TextBox 10">
          <a:hlinkClick xmlns:r="http://schemas.openxmlformats.org/officeDocument/2006/relationships" r:id="rId1"/>
          <a:extLst>
            <a:ext uri="{FF2B5EF4-FFF2-40B4-BE49-F238E27FC236}">
              <a16:creationId xmlns:a16="http://schemas.microsoft.com/office/drawing/2014/main" id="{00000000-0008-0000-0700-0000A3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44" name="TextBox 10">
          <a:hlinkClick xmlns:r="http://schemas.openxmlformats.org/officeDocument/2006/relationships" r:id="rId1"/>
          <a:extLst>
            <a:ext uri="{FF2B5EF4-FFF2-40B4-BE49-F238E27FC236}">
              <a16:creationId xmlns:a16="http://schemas.microsoft.com/office/drawing/2014/main" id="{00000000-0008-0000-0700-0000A4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45" name="TextBox 10">
          <a:hlinkClick xmlns:r="http://schemas.openxmlformats.org/officeDocument/2006/relationships" r:id="rId1"/>
          <a:extLst>
            <a:ext uri="{FF2B5EF4-FFF2-40B4-BE49-F238E27FC236}">
              <a16:creationId xmlns:a16="http://schemas.microsoft.com/office/drawing/2014/main" id="{00000000-0008-0000-0700-0000A5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46" name="TextBox 10">
          <a:hlinkClick xmlns:r="http://schemas.openxmlformats.org/officeDocument/2006/relationships" r:id="rId1"/>
          <a:extLst>
            <a:ext uri="{FF2B5EF4-FFF2-40B4-BE49-F238E27FC236}">
              <a16:creationId xmlns:a16="http://schemas.microsoft.com/office/drawing/2014/main" id="{00000000-0008-0000-0700-0000A6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47" name="TextBox 10">
          <a:hlinkClick xmlns:r="http://schemas.openxmlformats.org/officeDocument/2006/relationships" r:id="rId1"/>
          <a:extLst>
            <a:ext uri="{FF2B5EF4-FFF2-40B4-BE49-F238E27FC236}">
              <a16:creationId xmlns:a16="http://schemas.microsoft.com/office/drawing/2014/main" id="{00000000-0008-0000-0700-0000A7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48" name="TextBox 10">
          <a:hlinkClick xmlns:r="http://schemas.openxmlformats.org/officeDocument/2006/relationships" r:id="rId1"/>
          <a:extLst>
            <a:ext uri="{FF2B5EF4-FFF2-40B4-BE49-F238E27FC236}">
              <a16:creationId xmlns:a16="http://schemas.microsoft.com/office/drawing/2014/main" id="{00000000-0008-0000-0700-0000A8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78</xdr:row>
      <xdr:rowOff>38100</xdr:rowOff>
    </xdr:from>
    <xdr:ext cx="2171700" cy="190500"/>
    <xdr:sp macro="" textlink="">
      <xdr:nvSpPr>
        <xdr:cNvPr id="1449" name="TextBox 10">
          <a:hlinkClick xmlns:r="http://schemas.openxmlformats.org/officeDocument/2006/relationships" r:id="rId1"/>
          <a:extLst>
            <a:ext uri="{FF2B5EF4-FFF2-40B4-BE49-F238E27FC236}">
              <a16:creationId xmlns:a16="http://schemas.microsoft.com/office/drawing/2014/main" id="{00000000-0008-0000-0700-0000A9050000}"/>
            </a:ext>
          </a:extLst>
        </xdr:cNvPr>
        <xdr:cNvSpPr txBox="1"/>
      </xdr:nvSpPr>
      <xdr:spPr>
        <a:xfrm>
          <a:off x="6038850" y="14516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50" name="TextBox 10">
          <a:hlinkClick xmlns:r="http://schemas.openxmlformats.org/officeDocument/2006/relationships" r:id="rId1"/>
          <a:extLst>
            <a:ext uri="{FF2B5EF4-FFF2-40B4-BE49-F238E27FC236}">
              <a16:creationId xmlns:a16="http://schemas.microsoft.com/office/drawing/2014/main" id="{00000000-0008-0000-0700-0000AA050000}"/>
            </a:ext>
          </a:extLst>
        </xdr:cNvPr>
        <xdr:cNvSpPr txBox="1"/>
      </xdr:nvSpPr>
      <xdr:spPr>
        <a:xfrm>
          <a:off x="6038850" y="1470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51" name="TextBox 10">
          <a:hlinkClick xmlns:r="http://schemas.openxmlformats.org/officeDocument/2006/relationships" r:id="rId1"/>
          <a:extLst>
            <a:ext uri="{FF2B5EF4-FFF2-40B4-BE49-F238E27FC236}">
              <a16:creationId xmlns:a16="http://schemas.microsoft.com/office/drawing/2014/main" id="{00000000-0008-0000-0700-0000AB050000}"/>
            </a:ext>
          </a:extLst>
        </xdr:cNvPr>
        <xdr:cNvSpPr txBox="1"/>
      </xdr:nvSpPr>
      <xdr:spPr>
        <a:xfrm>
          <a:off x="6038850" y="1470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52" name="TextBox 10">
          <a:hlinkClick xmlns:r="http://schemas.openxmlformats.org/officeDocument/2006/relationships" r:id="rId1"/>
          <a:extLst>
            <a:ext uri="{FF2B5EF4-FFF2-40B4-BE49-F238E27FC236}">
              <a16:creationId xmlns:a16="http://schemas.microsoft.com/office/drawing/2014/main" id="{00000000-0008-0000-0700-0000AC050000}"/>
            </a:ext>
          </a:extLst>
        </xdr:cNvPr>
        <xdr:cNvSpPr txBox="1"/>
      </xdr:nvSpPr>
      <xdr:spPr>
        <a:xfrm>
          <a:off x="6038850" y="1470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53" name="TextBox 10">
          <a:hlinkClick xmlns:r="http://schemas.openxmlformats.org/officeDocument/2006/relationships" r:id="rId1"/>
          <a:extLst>
            <a:ext uri="{FF2B5EF4-FFF2-40B4-BE49-F238E27FC236}">
              <a16:creationId xmlns:a16="http://schemas.microsoft.com/office/drawing/2014/main" id="{00000000-0008-0000-0700-0000AD050000}"/>
            </a:ext>
          </a:extLst>
        </xdr:cNvPr>
        <xdr:cNvSpPr txBox="1"/>
      </xdr:nvSpPr>
      <xdr:spPr>
        <a:xfrm>
          <a:off x="6038850" y="1470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54" name="TextBox 10">
          <a:hlinkClick xmlns:r="http://schemas.openxmlformats.org/officeDocument/2006/relationships" r:id="rId1"/>
          <a:extLst>
            <a:ext uri="{FF2B5EF4-FFF2-40B4-BE49-F238E27FC236}">
              <a16:creationId xmlns:a16="http://schemas.microsoft.com/office/drawing/2014/main" id="{00000000-0008-0000-0700-0000AE050000}"/>
            </a:ext>
          </a:extLst>
        </xdr:cNvPr>
        <xdr:cNvSpPr txBox="1"/>
      </xdr:nvSpPr>
      <xdr:spPr>
        <a:xfrm>
          <a:off x="6038850" y="1470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55" name="TextBox 10">
          <a:hlinkClick xmlns:r="http://schemas.openxmlformats.org/officeDocument/2006/relationships" r:id="rId1"/>
          <a:extLst>
            <a:ext uri="{FF2B5EF4-FFF2-40B4-BE49-F238E27FC236}">
              <a16:creationId xmlns:a16="http://schemas.microsoft.com/office/drawing/2014/main" id="{00000000-0008-0000-0700-0000AF050000}"/>
            </a:ext>
          </a:extLst>
        </xdr:cNvPr>
        <xdr:cNvSpPr txBox="1"/>
      </xdr:nvSpPr>
      <xdr:spPr>
        <a:xfrm>
          <a:off x="6038850" y="1470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56" name="TextBox 10">
          <a:hlinkClick xmlns:r="http://schemas.openxmlformats.org/officeDocument/2006/relationships" r:id="rId1"/>
          <a:extLst>
            <a:ext uri="{FF2B5EF4-FFF2-40B4-BE49-F238E27FC236}">
              <a16:creationId xmlns:a16="http://schemas.microsoft.com/office/drawing/2014/main" id="{00000000-0008-0000-0700-0000B0050000}"/>
            </a:ext>
          </a:extLst>
        </xdr:cNvPr>
        <xdr:cNvSpPr txBox="1"/>
      </xdr:nvSpPr>
      <xdr:spPr>
        <a:xfrm>
          <a:off x="6038850" y="1470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57" name="TextBox 10">
          <a:hlinkClick xmlns:r="http://schemas.openxmlformats.org/officeDocument/2006/relationships" r:id="rId1"/>
          <a:extLst>
            <a:ext uri="{FF2B5EF4-FFF2-40B4-BE49-F238E27FC236}">
              <a16:creationId xmlns:a16="http://schemas.microsoft.com/office/drawing/2014/main" id="{00000000-0008-0000-0700-0000B1050000}"/>
            </a:ext>
          </a:extLst>
        </xdr:cNvPr>
        <xdr:cNvSpPr txBox="1"/>
      </xdr:nvSpPr>
      <xdr:spPr>
        <a:xfrm>
          <a:off x="6038850" y="1470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58" name="TextBox 10">
          <a:hlinkClick xmlns:r="http://schemas.openxmlformats.org/officeDocument/2006/relationships" r:id="rId1"/>
          <a:extLst>
            <a:ext uri="{FF2B5EF4-FFF2-40B4-BE49-F238E27FC236}">
              <a16:creationId xmlns:a16="http://schemas.microsoft.com/office/drawing/2014/main" id="{00000000-0008-0000-0700-0000B2050000}"/>
            </a:ext>
          </a:extLst>
        </xdr:cNvPr>
        <xdr:cNvSpPr txBox="1"/>
      </xdr:nvSpPr>
      <xdr:spPr>
        <a:xfrm>
          <a:off x="6038850" y="1470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59" name="TextBox 10">
          <a:hlinkClick xmlns:r="http://schemas.openxmlformats.org/officeDocument/2006/relationships" r:id="rId1"/>
          <a:extLst>
            <a:ext uri="{FF2B5EF4-FFF2-40B4-BE49-F238E27FC236}">
              <a16:creationId xmlns:a16="http://schemas.microsoft.com/office/drawing/2014/main" id="{00000000-0008-0000-0700-0000B3050000}"/>
            </a:ext>
          </a:extLst>
        </xdr:cNvPr>
        <xdr:cNvSpPr txBox="1"/>
      </xdr:nvSpPr>
      <xdr:spPr>
        <a:xfrm>
          <a:off x="6038850" y="1470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60" name="TextBox 10">
          <a:hlinkClick xmlns:r="http://schemas.openxmlformats.org/officeDocument/2006/relationships" r:id="rId1"/>
          <a:extLst>
            <a:ext uri="{FF2B5EF4-FFF2-40B4-BE49-F238E27FC236}">
              <a16:creationId xmlns:a16="http://schemas.microsoft.com/office/drawing/2014/main" id="{00000000-0008-0000-0700-0000B4050000}"/>
            </a:ext>
          </a:extLst>
        </xdr:cNvPr>
        <xdr:cNvSpPr txBox="1"/>
      </xdr:nvSpPr>
      <xdr:spPr>
        <a:xfrm>
          <a:off x="6038850" y="1470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61" name="TextBox 10">
          <a:hlinkClick xmlns:r="http://schemas.openxmlformats.org/officeDocument/2006/relationships" r:id="rId1"/>
          <a:extLst>
            <a:ext uri="{FF2B5EF4-FFF2-40B4-BE49-F238E27FC236}">
              <a16:creationId xmlns:a16="http://schemas.microsoft.com/office/drawing/2014/main" id="{00000000-0008-0000-0700-0000B5050000}"/>
            </a:ext>
          </a:extLst>
        </xdr:cNvPr>
        <xdr:cNvSpPr txBox="1"/>
      </xdr:nvSpPr>
      <xdr:spPr>
        <a:xfrm>
          <a:off x="6038850" y="1470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62" name="TextBox 10">
          <a:hlinkClick xmlns:r="http://schemas.openxmlformats.org/officeDocument/2006/relationships" r:id="rId1"/>
          <a:extLst>
            <a:ext uri="{FF2B5EF4-FFF2-40B4-BE49-F238E27FC236}">
              <a16:creationId xmlns:a16="http://schemas.microsoft.com/office/drawing/2014/main" id="{00000000-0008-0000-0700-0000B6050000}"/>
            </a:ext>
          </a:extLst>
        </xdr:cNvPr>
        <xdr:cNvSpPr txBox="1"/>
      </xdr:nvSpPr>
      <xdr:spPr>
        <a:xfrm>
          <a:off x="6038850" y="1470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63" name="TextBox 10">
          <a:hlinkClick xmlns:r="http://schemas.openxmlformats.org/officeDocument/2006/relationships" r:id="rId1"/>
          <a:extLst>
            <a:ext uri="{FF2B5EF4-FFF2-40B4-BE49-F238E27FC236}">
              <a16:creationId xmlns:a16="http://schemas.microsoft.com/office/drawing/2014/main" id="{00000000-0008-0000-0700-0000B7050000}"/>
            </a:ext>
          </a:extLst>
        </xdr:cNvPr>
        <xdr:cNvSpPr txBox="1"/>
      </xdr:nvSpPr>
      <xdr:spPr>
        <a:xfrm>
          <a:off x="6038850" y="1470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64" name="TextBox 10">
          <a:hlinkClick xmlns:r="http://schemas.openxmlformats.org/officeDocument/2006/relationships" r:id="rId1"/>
          <a:extLst>
            <a:ext uri="{FF2B5EF4-FFF2-40B4-BE49-F238E27FC236}">
              <a16:creationId xmlns:a16="http://schemas.microsoft.com/office/drawing/2014/main" id="{00000000-0008-0000-0700-0000B8050000}"/>
            </a:ext>
          </a:extLst>
        </xdr:cNvPr>
        <xdr:cNvSpPr txBox="1"/>
      </xdr:nvSpPr>
      <xdr:spPr>
        <a:xfrm>
          <a:off x="6038850" y="1470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65" name="TextBox 10">
          <a:hlinkClick xmlns:r="http://schemas.openxmlformats.org/officeDocument/2006/relationships" r:id="rId1"/>
          <a:extLst>
            <a:ext uri="{FF2B5EF4-FFF2-40B4-BE49-F238E27FC236}">
              <a16:creationId xmlns:a16="http://schemas.microsoft.com/office/drawing/2014/main" id="{00000000-0008-0000-0700-0000B9050000}"/>
            </a:ext>
          </a:extLst>
        </xdr:cNvPr>
        <xdr:cNvSpPr txBox="1"/>
      </xdr:nvSpPr>
      <xdr:spPr>
        <a:xfrm>
          <a:off x="6038850" y="1470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66" name="TextBox 10">
          <a:hlinkClick xmlns:r="http://schemas.openxmlformats.org/officeDocument/2006/relationships" r:id="rId1"/>
          <a:extLst>
            <a:ext uri="{FF2B5EF4-FFF2-40B4-BE49-F238E27FC236}">
              <a16:creationId xmlns:a16="http://schemas.microsoft.com/office/drawing/2014/main" id="{00000000-0008-0000-0700-0000BA050000}"/>
            </a:ext>
          </a:extLst>
        </xdr:cNvPr>
        <xdr:cNvSpPr txBox="1"/>
      </xdr:nvSpPr>
      <xdr:spPr>
        <a:xfrm>
          <a:off x="6038850" y="1470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67" name="TextBox 10">
          <a:hlinkClick xmlns:r="http://schemas.openxmlformats.org/officeDocument/2006/relationships" r:id="rId1"/>
          <a:extLst>
            <a:ext uri="{FF2B5EF4-FFF2-40B4-BE49-F238E27FC236}">
              <a16:creationId xmlns:a16="http://schemas.microsoft.com/office/drawing/2014/main" id="{00000000-0008-0000-0700-0000BB050000}"/>
            </a:ext>
          </a:extLst>
        </xdr:cNvPr>
        <xdr:cNvSpPr txBox="1"/>
      </xdr:nvSpPr>
      <xdr:spPr>
        <a:xfrm>
          <a:off x="6038850" y="1470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68" name="TextBox 10">
          <a:hlinkClick xmlns:r="http://schemas.openxmlformats.org/officeDocument/2006/relationships" r:id="rId1"/>
          <a:extLst>
            <a:ext uri="{FF2B5EF4-FFF2-40B4-BE49-F238E27FC236}">
              <a16:creationId xmlns:a16="http://schemas.microsoft.com/office/drawing/2014/main" id="{00000000-0008-0000-0700-0000BC050000}"/>
            </a:ext>
          </a:extLst>
        </xdr:cNvPr>
        <xdr:cNvSpPr txBox="1"/>
      </xdr:nvSpPr>
      <xdr:spPr>
        <a:xfrm>
          <a:off x="6038850" y="1470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69" name="TextBox 10">
          <a:hlinkClick xmlns:r="http://schemas.openxmlformats.org/officeDocument/2006/relationships" r:id="rId1"/>
          <a:extLst>
            <a:ext uri="{FF2B5EF4-FFF2-40B4-BE49-F238E27FC236}">
              <a16:creationId xmlns:a16="http://schemas.microsoft.com/office/drawing/2014/main" id="{00000000-0008-0000-0700-0000BD050000}"/>
            </a:ext>
          </a:extLst>
        </xdr:cNvPr>
        <xdr:cNvSpPr txBox="1"/>
      </xdr:nvSpPr>
      <xdr:spPr>
        <a:xfrm>
          <a:off x="6038850" y="1470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70" name="TextBox 10">
          <a:hlinkClick xmlns:r="http://schemas.openxmlformats.org/officeDocument/2006/relationships" r:id="rId1"/>
          <a:extLst>
            <a:ext uri="{FF2B5EF4-FFF2-40B4-BE49-F238E27FC236}">
              <a16:creationId xmlns:a16="http://schemas.microsoft.com/office/drawing/2014/main" id="{00000000-0008-0000-0700-0000BE050000}"/>
            </a:ext>
          </a:extLst>
        </xdr:cNvPr>
        <xdr:cNvSpPr txBox="1"/>
      </xdr:nvSpPr>
      <xdr:spPr>
        <a:xfrm>
          <a:off x="6038850" y="1470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71" name="TextBox 10">
          <a:hlinkClick xmlns:r="http://schemas.openxmlformats.org/officeDocument/2006/relationships" r:id="rId1"/>
          <a:extLst>
            <a:ext uri="{FF2B5EF4-FFF2-40B4-BE49-F238E27FC236}">
              <a16:creationId xmlns:a16="http://schemas.microsoft.com/office/drawing/2014/main" id="{00000000-0008-0000-0700-0000BF050000}"/>
            </a:ext>
          </a:extLst>
        </xdr:cNvPr>
        <xdr:cNvSpPr txBox="1"/>
      </xdr:nvSpPr>
      <xdr:spPr>
        <a:xfrm>
          <a:off x="6038850" y="1470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72" name="TextBox 10">
          <a:hlinkClick xmlns:r="http://schemas.openxmlformats.org/officeDocument/2006/relationships" r:id="rId1"/>
          <a:extLst>
            <a:ext uri="{FF2B5EF4-FFF2-40B4-BE49-F238E27FC236}">
              <a16:creationId xmlns:a16="http://schemas.microsoft.com/office/drawing/2014/main" id="{00000000-0008-0000-0700-0000C0050000}"/>
            </a:ext>
          </a:extLst>
        </xdr:cNvPr>
        <xdr:cNvSpPr txBox="1"/>
      </xdr:nvSpPr>
      <xdr:spPr>
        <a:xfrm>
          <a:off x="6038850" y="1470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73" name="TextBox 10">
          <a:hlinkClick xmlns:r="http://schemas.openxmlformats.org/officeDocument/2006/relationships" r:id="rId1"/>
          <a:extLst>
            <a:ext uri="{FF2B5EF4-FFF2-40B4-BE49-F238E27FC236}">
              <a16:creationId xmlns:a16="http://schemas.microsoft.com/office/drawing/2014/main" id="{00000000-0008-0000-0700-0000C1050000}"/>
            </a:ext>
          </a:extLst>
        </xdr:cNvPr>
        <xdr:cNvSpPr txBox="1"/>
      </xdr:nvSpPr>
      <xdr:spPr>
        <a:xfrm>
          <a:off x="6038850" y="1470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74" name="TextBox 10">
          <a:hlinkClick xmlns:r="http://schemas.openxmlformats.org/officeDocument/2006/relationships" r:id="rId1"/>
          <a:extLst>
            <a:ext uri="{FF2B5EF4-FFF2-40B4-BE49-F238E27FC236}">
              <a16:creationId xmlns:a16="http://schemas.microsoft.com/office/drawing/2014/main" id="{00000000-0008-0000-0700-0000C2050000}"/>
            </a:ext>
          </a:extLst>
        </xdr:cNvPr>
        <xdr:cNvSpPr txBox="1"/>
      </xdr:nvSpPr>
      <xdr:spPr>
        <a:xfrm>
          <a:off x="6038850" y="1470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75" name="TextBox 10">
          <a:hlinkClick xmlns:r="http://schemas.openxmlformats.org/officeDocument/2006/relationships" r:id="rId1"/>
          <a:extLst>
            <a:ext uri="{FF2B5EF4-FFF2-40B4-BE49-F238E27FC236}">
              <a16:creationId xmlns:a16="http://schemas.microsoft.com/office/drawing/2014/main" id="{00000000-0008-0000-0700-0000C3050000}"/>
            </a:ext>
          </a:extLst>
        </xdr:cNvPr>
        <xdr:cNvSpPr txBox="1"/>
      </xdr:nvSpPr>
      <xdr:spPr>
        <a:xfrm>
          <a:off x="6038850" y="1470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76" name="TextBox 10">
          <a:hlinkClick xmlns:r="http://schemas.openxmlformats.org/officeDocument/2006/relationships" r:id="rId1"/>
          <a:extLst>
            <a:ext uri="{FF2B5EF4-FFF2-40B4-BE49-F238E27FC236}">
              <a16:creationId xmlns:a16="http://schemas.microsoft.com/office/drawing/2014/main" id="{00000000-0008-0000-0700-0000C4050000}"/>
            </a:ext>
          </a:extLst>
        </xdr:cNvPr>
        <xdr:cNvSpPr txBox="1"/>
      </xdr:nvSpPr>
      <xdr:spPr>
        <a:xfrm>
          <a:off x="6038850" y="1470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77" name="TextBox 10">
          <a:hlinkClick xmlns:r="http://schemas.openxmlformats.org/officeDocument/2006/relationships" r:id="rId1"/>
          <a:extLst>
            <a:ext uri="{FF2B5EF4-FFF2-40B4-BE49-F238E27FC236}">
              <a16:creationId xmlns:a16="http://schemas.microsoft.com/office/drawing/2014/main" id="{00000000-0008-0000-0700-0000C5050000}"/>
            </a:ext>
          </a:extLst>
        </xdr:cNvPr>
        <xdr:cNvSpPr txBox="1"/>
      </xdr:nvSpPr>
      <xdr:spPr>
        <a:xfrm>
          <a:off x="6038850" y="1470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78" name="TextBox 10">
          <a:hlinkClick xmlns:r="http://schemas.openxmlformats.org/officeDocument/2006/relationships" r:id="rId1"/>
          <a:extLst>
            <a:ext uri="{FF2B5EF4-FFF2-40B4-BE49-F238E27FC236}">
              <a16:creationId xmlns:a16="http://schemas.microsoft.com/office/drawing/2014/main" id="{00000000-0008-0000-0700-0000C6050000}"/>
            </a:ext>
          </a:extLst>
        </xdr:cNvPr>
        <xdr:cNvSpPr txBox="1"/>
      </xdr:nvSpPr>
      <xdr:spPr>
        <a:xfrm>
          <a:off x="6038850" y="1470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79" name="TextBox 10">
          <a:hlinkClick xmlns:r="http://schemas.openxmlformats.org/officeDocument/2006/relationships" r:id="rId1"/>
          <a:extLst>
            <a:ext uri="{FF2B5EF4-FFF2-40B4-BE49-F238E27FC236}">
              <a16:creationId xmlns:a16="http://schemas.microsoft.com/office/drawing/2014/main" id="{00000000-0008-0000-0700-0000C7050000}"/>
            </a:ext>
          </a:extLst>
        </xdr:cNvPr>
        <xdr:cNvSpPr txBox="1"/>
      </xdr:nvSpPr>
      <xdr:spPr>
        <a:xfrm>
          <a:off x="6038850" y="1470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80" name="TextBox 10">
          <a:hlinkClick xmlns:r="http://schemas.openxmlformats.org/officeDocument/2006/relationships" r:id="rId1"/>
          <a:extLst>
            <a:ext uri="{FF2B5EF4-FFF2-40B4-BE49-F238E27FC236}">
              <a16:creationId xmlns:a16="http://schemas.microsoft.com/office/drawing/2014/main" id="{00000000-0008-0000-0700-0000C8050000}"/>
            </a:ext>
          </a:extLst>
        </xdr:cNvPr>
        <xdr:cNvSpPr txBox="1"/>
      </xdr:nvSpPr>
      <xdr:spPr>
        <a:xfrm>
          <a:off x="6038850" y="1470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81" name="TextBox 10">
          <a:hlinkClick xmlns:r="http://schemas.openxmlformats.org/officeDocument/2006/relationships" r:id="rId1"/>
          <a:extLst>
            <a:ext uri="{FF2B5EF4-FFF2-40B4-BE49-F238E27FC236}">
              <a16:creationId xmlns:a16="http://schemas.microsoft.com/office/drawing/2014/main" id="{00000000-0008-0000-0700-0000C9050000}"/>
            </a:ext>
          </a:extLst>
        </xdr:cNvPr>
        <xdr:cNvSpPr txBox="1"/>
      </xdr:nvSpPr>
      <xdr:spPr>
        <a:xfrm>
          <a:off x="6038850" y="1470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82" name="TextBox 10">
          <a:hlinkClick xmlns:r="http://schemas.openxmlformats.org/officeDocument/2006/relationships" r:id="rId1"/>
          <a:extLst>
            <a:ext uri="{FF2B5EF4-FFF2-40B4-BE49-F238E27FC236}">
              <a16:creationId xmlns:a16="http://schemas.microsoft.com/office/drawing/2014/main" id="{00000000-0008-0000-0700-0000CA050000}"/>
            </a:ext>
          </a:extLst>
        </xdr:cNvPr>
        <xdr:cNvSpPr txBox="1"/>
      </xdr:nvSpPr>
      <xdr:spPr>
        <a:xfrm>
          <a:off x="6038850" y="1470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83" name="TextBox 10">
          <a:hlinkClick xmlns:r="http://schemas.openxmlformats.org/officeDocument/2006/relationships" r:id="rId1"/>
          <a:extLst>
            <a:ext uri="{FF2B5EF4-FFF2-40B4-BE49-F238E27FC236}">
              <a16:creationId xmlns:a16="http://schemas.microsoft.com/office/drawing/2014/main" id="{00000000-0008-0000-0700-0000CB050000}"/>
            </a:ext>
          </a:extLst>
        </xdr:cNvPr>
        <xdr:cNvSpPr txBox="1"/>
      </xdr:nvSpPr>
      <xdr:spPr>
        <a:xfrm>
          <a:off x="6038850" y="14706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84" name="TextBox 10">
          <a:hlinkClick xmlns:r="http://schemas.openxmlformats.org/officeDocument/2006/relationships" r:id="rId1"/>
          <a:extLst>
            <a:ext uri="{FF2B5EF4-FFF2-40B4-BE49-F238E27FC236}">
              <a16:creationId xmlns:a16="http://schemas.microsoft.com/office/drawing/2014/main" id="{00000000-0008-0000-0700-0000CC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85" name="TextBox 10">
          <a:hlinkClick xmlns:r="http://schemas.openxmlformats.org/officeDocument/2006/relationships" r:id="rId1"/>
          <a:extLst>
            <a:ext uri="{FF2B5EF4-FFF2-40B4-BE49-F238E27FC236}">
              <a16:creationId xmlns:a16="http://schemas.microsoft.com/office/drawing/2014/main" id="{00000000-0008-0000-0700-0000CD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86" name="TextBox 10">
          <a:hlinkClick xmlns:r="http://schemas.openxmlformats.org/officeDocument/2006/relationships" r:id="rId1"/>
          <a:extLst>
            <a:ext uri="{FF2B5EF4-FFF2-40B4-BE49-F238E27FC236}">
              <a16:creationId xmlns:a16="http://schemas.microsoft.com/office/drawing/2014/main" id="{00000000-0008-0000-0700-0000CE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87" name="TextBox 10">
          <a:hlinkClick xmlns:r="http://schemas.openxmlformats.org/officeDocument/2006/relationships" r:id="rId1"/>
          <a:extLst>
            <a:ext uri="{FF2B5EF4-FFF2-40B4-BE49-F238E27FC236}">
              <a16:creationId xmlns:a16="http://schemas.microsoft.com/office/drawing/2014/main" id="{00000000-0008-0000-0700-0000CF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88" name="TextBox 10">
          <a:hlinkClick xmlns:r="http://schemas.openxmlformats.org/officeDocument/2006/relationships" r:id="rId1"/>
          <a:extLst>
            <a:ext uri="{FF2B5EF4-FFF2-40B4-BE49-F238E27FC236}">
              <a16:creationId xmlns:a16="http://schemas.microsoft.com/office/drawing/2014/main" id="{00000000-0008-0000-0700-0000D0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89" name="TextBox 10">
          <a:hlinkClick xmlns:r="http://schemas.openxmlformats.org/officeDocument/2006/relationships" r:id="rId1"/>
          <a:extLst>
            <a:ext uri="{FF2B5EF4-FFF2-40B4-BE49-F238E27FC236}">
              <a16:creationId xmlns:a16="http://schemas.microsoft.com/office/drawing/2014/main" id="{00000000-0008-0000-0700-0000D1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90" name="TextBox 10">
          <a:hlinkClick xmlns:r="http://schemas.openxmlformats.org/officeDocument/2006/relationships" r:id="rId1"/>
          <a:extLst>
            <a:ext uri="{FF2B5EF4-FFF2-40B4-BE49-F238E27FC236}">
              <a16:creationId xmlns:a16="http://schemas.microsoft.com/office/drawing/2014/main" id="{00000000-0008-0000-0700-0000D2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91" name="TextBox 10">
          <a:hlinkClick xmlns:r="http://schemas.openxmlformats.org/officeDocument/2006/relationships" r:id="rId1"/>
          <a:extLst>
            <a:ext uri="{FF2B5EF4-FFF2-40B4-BE49-F238E27FC236}">
              <a16:creationId xmlns:a16="http://schemas.microsoft.com/office/drawing/2014/main" id="{00000000-0008-0000-0700-0000D3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92" name="TextBox 10">
          <a:hlinkClick xmlns:r="http://schemas.openxmlformats.org/officeDocument/2006/relationships" r:id="rId1"/>
          <a:extLst>
            <a:ext uri="{FF2B5EF4-FFF2-40B4-BE49-F238E27FC236}">
              <a16:creationId xmlns:a16="http://schemas.microsoft.com/office/drawing/2014/main" id="{00000000-0008-0000-0700-0000D4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93" name="TextBox 10">
          <a:hlinkClick xmlns:r="http://schemas.openxmlformats.org/officeDocument/2006/relationships" r:id="rId1"/>
          <a:extLst>
            <a:ext uri="{FF2B5EF4-FFF2-40B4-BE49-F238E27FC236}">
              <a16:creationId xmlns:a16="http://schemas.microsoft.com/office/drawing/2014/main" id="{00000000-0008-0000-0700-0000D5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94" name="TextBox 10">
          <a:hlinkClick xmlns:r="http://schemas.openxmlformats.org/officeDocument/2006/relationships" r:id="rId1"/>
          <a:extLst>
            <a:ext uri="{FF2B5EF4-FFF2-40B4-BE49-F238E27FC236}">
              <a16:creationId xmlns:a16="http://schemas.microsoft.com/office/drawing/2014/main" id="{00000000-0008-0000-0700-0000D6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95" name="TextBox 10">
          <a:hlinkClick xmlns:r="http://schemas.openxmlformats.org/officeDocument/2006/relationships" r:id="rId1"/>
          <a:extLst>
            <a:ext uri="{FF2B5EF4-FFF2-40B4-BE49-F238E27FC236}">
              <a16:creationId xmlns:a16="http://schemas.microsoft.com/office/drawing/2014/main" id="{00000000-0008-0000-0700-0000D7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96" name="TextBox 10">
          <a:hlinkClick xmlns:r="http://schemas.openxmlformats.org/officeDocument/2006/relationships" r:id="rId1"/>
          <a:extLst>
            <a:ext uri="{FF2B5EF4-FFF2-40B4-BE49-F238E27FC236}">
              <a16:creationId xmlns:a16="http://schemas.microsoft.com/office/drawing/2014/main" id="{00000000-0008-0000-0700-0000D8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97" name="TextBox 10">
          <a:hlinkClick xmlns:r="http://schemas.openxmlformats.org/officeDocument/2006/relationships" r:id="rId1"/>
          <a:extLst>
            <a:ext uri="{FF2B5EF4-FFF2-40B4-BE49-F238E27FC236}">
              <a16:creationId xmlns:a16="http://schemas.microsoft.com/office/drawing/2014/main" id="{00000000-0008-0000-0700-0000D9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98" name="TextBox 10">
          <a:hlinkClick xmlns:r="http://schemas.openxmlformats.org/officeDocument/2006/relationships" r:id="rId1"/>
          <a:extLst>
            <a:ext uri="{FF2B5EF4-FFF2-40B4-BE49-F238E27FC236}">
              <a16:creationId xmlns:a16="http://schemas.microsoft.com/office/drawing/2014/main" id="{00000000-0008-0000-0700-0000DA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499" name="TextBox 10">
          <a:hlinkClick xmlns:r="http://schemas.openxmlformats.org/officeDocument/2006/relationships" r:id="rId1"/>
          <a:extLst>
            <a:ext uri="{FF2B5EF4-FFF2-40B4-BE49-F238E27FC236}">
              <a16:creationId xmlns:a16="http://schemas.microsoft.com/office/drawing/2014/main" id="{00000000-0008-0000-0700-0000DB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00" name="TextBox 10">
          <a:hlinkClick xmlns:r="http://schemas.openxmlformats.org/officeDocument/2006/relationships" r:id="rId1"/>
          <a:extLst>
            <a:ext uri="{FF2B5EF4-FFF2-40B4-BE49-F238E27FC236}">
              <a16:creationId xmlns:a16="http://schemas.microsoft.com/office/drawing/2014/main" id="{00000000-0008-0000-0700-0000DC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01" name="TextBox 10">
          <a:hlinkClick xmlns:r="http://schemas.openxmlformats.org/officeDocument/2006/relationships" r:id="rId1"/>
          <a:extLst>
            <a:ext uri="{FF2B5EF4-FFF2-40B4-BE49-F238E27FC236}">
              <a16:creationId xmlns:a16="http://schemas.microsoft.com/office/drawing/2014/main" id="{00000000-0008-0000-0700-0000DD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02" name="TextBox 10">
          <a:hlinkClick xmlns:r="http://schemas.openxmlformats.org/officeDocument/2006/relationships" r:id="rId1"/>
          <a:extLst>
            <a:ext uri="{FF2B5EF4-FFF2-40B4-BE49-F238E27FC236}">
              <a16:creationId xmlns:a16="http://schemas.microsoft.com/office/drawing/2014/main" id="{00000000-0008-0000-0700-0000DE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03" name="TextBox 10">
          <a:hlinkClick xmlns:r="http://schemas.openxmlformats.org/officeDocument/2006/relationships" r:id="rId1"/>
          <a:extLst>
            <a:ext uri="{FF2B5EF4-FFF2-40B4-BE49-F238E27FC236}">
              <a16:creationId xmlns:a16="http://schemas.microsoft.com/office/drawing/2014/main" id="{00000000-0008-0000-0700-0000DF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04" name="TextBox 10">
          <a:hlinkClick xmlns:r="http://schemas.openxmlformats.org/officeDocument/2006/relationships" r:id="rId1"/>
          <a:extLst>
            <a:ext uri="{FF2B5EF4-FFF2-40B4-BE49-F238E27FC236}">
              <a16:creationId xmlns:a16="http://schemas.microsoft.com/office/drawing/2014/main" id="{00000000-0008-0000-0700-0000E0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05" name="TextBox 10">
          <a:hlinkClick xmlns:r="http://schemas.openxmlformats.org/officeDocument/2006/relationships" r:id="rId1"/>
          <a:extLst>
            <a:ext uri="{FF2B5EF4-FFF2-40B4-BE49-F238E27FC236}">
              <a16:creationId xmlns:a16="http://schemas.microsoft.com/office/drawing/2014/main" id="{00000000-0008-0000-0700-0000E1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06" name="TextBox 10">
          <a:hlinkClick xmlns:r="http://schemas.openxmlformats.org/officeDocument/2006/relationships" r:id="rId1"/>
          <a:extLst>
            <a:ext uri="{FF2B5EF4-FFF2-40B4-BE49-F238E27FC236}">
              <a16:creationId xmlns:a16="http://schemas.microsoft.com/office/drawing/2014/main" id="{00000000-0008-0000-0700-0000E2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07" name="TextBox 10">
          <a:hlinkClick xmlns:r="http://schemas.openxmlformats.org/officeDocument/2006/relationships" r:id="rId1"/>
          <a:extLst>
            <a:ext uri="{FF2B5EF4-FFF2-40B4-BE49-F238E27FC236}">
              <a16:creationId xmlns:a16="http://schemas.microsoft.com/office/drawing/2014/main" id="{00000000-0008-0000-0700-0000E3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08" name="TextBox 10">
          <a:hlinkClick xmlns:r="http://schemas.openxmlformats.org/officeDocument/2006/relationships" r:id="rId1"/>
          <a:extLst>
            <a:ext uri="{FF2B5EF4-FFF2-40B4-BE49-F238E27FC236}">
              <a16:creationId xmlns:a16="http://schemas.microsoft.com/office/drawing/2014/main" id="{00000000-0008-0000-0700-0000E4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09" name="TextBox 10">
          <a:hlinkClick xmlns:r="http://schemas.openxmlformats.org/officeDocument/2006/relationships" r:id="rId1"/>
          <a:extLst>
            <a:ext uri="{FF2B5EF4-FFF2-40B4-BE49-F238E27FC236}">
              <a16:creationId xmlns:a16="http://schemas.microsoft.com/office/drawing/2014/main" id="{00000000-0008-0000-0700-0000E5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10" name="TextBox 10">
          <a:hlinkClick xmlns:r="http://schemas.openxmlformats.org/officeDocument/2006/relationships" r:id="rId1"/>
          <a:extLst>
            <a:ext uri="{FF2B5EF4-FFF2-40B4-BE49-F238E27FC236}">
              <a16:creationId xmlns:a16="http://schemas.microsoft.com/office/drawing/2014/main" id="{00000000-0008-0000-0700-0000E6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11" name="TextBox 10">
          <a:hlinkClick xmlns:r="http://schemas.openxmlformats.org/officeDocument/2006/relationships" r:id="rId1"/>
          <a:extLst>
            <a:ext uri="{FF2B5EF4-FFF2-40B4-BE49-F238E27FC236}">
              <a16:creationId xmlns:a16="http://schemas.microsoft.com/office/drawing/2014/main" id="{00000000-0008-0000-0700-0000E7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12" name="TextBox 10">
          <a:hlinkClick xmlns:r="http://schemas.openxmlformats.org/officeDocument/2006/relationships" r:id="rId1"/>
          <a:extLst>
            <a:ext uri="{FF2B5EF4-FFF2-40B4-BE49-F238E27FC236}">
              <a16:creationId xmlns:a16="http://schemas.microsoft.com/office/drawing/2014/main" id="{00000000-0008-0000-0700-0000E8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13" name="TextBox 10">
          <a:hlinkClick xmlns:r="http://schemas.openxmlformats.org/officeDocument/2006/relationships" r:id="rId1"/>
          <a:extLst>
            <a:ext uri="{FF2B5EF4-FFF2-40B4-BE49-F238E27FC236}">
              <a16:creationId xmlns:a16="http://schemas.microsoft.com/office/drawing/2014/main" id="{00000000-0008-0000-0700-0000E9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14" name="TextBox 10">
          <a:hlinkClick xmlns:r="http://schemas.openxmlformats.org/officeDocument/2006/relationships" r:id="rId1"/>
          <a:extLst>
            <a:ext uri="{FF2B5EF4-FFF2-40B4-BE49-F238E27FC236}">
              <a16:creationId xmlns:a16="http://schemas.microsoft.com/office/drawing/2014/main" id="{00000000-0008-0000-0700-0000EA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15" name="TextBox 10">
          <a:hlinkClick xmlns:r="http://schemas.openxmlformats.org/officeDocument/2006/relationships" r:id="rId1"/>
          <a:extLst>
            <a:ext uri="{FF2B5EF4-FFF2-40B4-BE49-F238E27FC236}">
              <a16:creationId xmlns:a16="http://schemas.microsoft.com/office/drawing/2014/main" id="{00000000-0008-0000-0700-0000EB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16" name="TextBox 10">
          <a:hlinkClick xmlns:r="http://schemas.openxmlformats.org/officeDocument/2006/relationships" r:id="rId1"/>
          <a:extLst>
            <a:ext uri="{FF2B5EF4-FFF2-40B4-BE49-F238E27FC236}">
              <a16:creationId xmlns:a16="http://schemas.microsoft.com/office/drawing/2014/main" id="{00000000-0008-0000-0700-0000EC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17" name="TextBox 10">
          <a:hlinkClick xmlns:r="http://schemas.openxmlformats.org/officeDocument/2006/relationships" r:id="rId1"/>
          <a:extLst>
            <a:ext uri="{FF2B5EF4-FFF2-40B4-BE49-F238E27FC236}">
              <a16:creationId xmlns:a16="http://schemas.microsoft.com/office/drawing/2014/main" id="{00000000-0008-0000-0700-0000ED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18" name="TextBox 10">
          <a:hlinkClick xmlns:r="http://schemas.openxmlformats.org/officeDocument/2006/relationships" r:id="rId1"/>
          <a:extLst>
            <a:ext uri="{FF2B5EF4-FFF2-40B4-BE49-F238E27FC236}">
              <a16:creationId xmlns:a16="http://schemas.microsoft.com/office/drawing/2014/main" id="{00000000-0008-0000-0700-0000EE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19" name="TextBox 10">
          <a:hlinkClick xmlns:r="http://schemas.openxmlformats.org/officeDocument/2006/relationships" r:id="rId1"/>
          <a:extLst>
            <a:ext uri="{FF2B5EF4-FFF2-40B4-BE49-F238E27FC236}">
              <a16:creationId xmlns:a16="http://schemas.microsoft.com/office/drawing/2014/main" id="{00000000-0008-0000-0700-0000EF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20" name="TextBox 10">
          <a:hlinkClick xmlns:r="http://schemas.openxmlformats.org/officeDocument/2006/relationships" r:id="rId1"/>
          <a:extLst>
            <a:ext uri="{FF2B5EF4-FFF2-40B4-BE49-F238E27FC236}">
              <a16:creationId xmlns:a16="http://schemas.microsoft.com/office/drawing/2014/main" id="{00000000-0008-0000-0700-0000F0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21" name="TextBox 10">
          <a:hlinkClick xmlns:r="http://schemas.openxmlformats.org/officeDocument/2006/relationships" r:id="rId1"/>
          <a:extLst>
            <a:ext uri="{FF2B5EF4-FFF2-40B4-BE49-F238E27FC236}">
              <a16:creationId xmlns:a16="http://schemas.microsoft.com/office/drawing/2014/main" id="{00000000-0008-0000-0700-0000F1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22" name="TextBox 10">
          <a:hlinkClick xmlns:r="http://schemas.openxmlformats.org/officeDocument/2006/relationships" r:id="rId1"/>
          <a:extLst>
            <a:ext uri="{FF2B5EF4-FFF2-40B4-BE49-F238E27FC236}">
              <a16:creationId xmlns:a16="http://schemas.microsoft.com/office/drawing/2014/main" id="{00000000-0008-0000-0700-0000F2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23" name="TextBox 10">
          <a:hlinkClick xmlns:r="http://schemas.openxmlformats.org/officeDocument/2006/relationships" r:id="rId1"/>
          <a:extLst>
            <a:ext uri="{FF2B5EF4-FFF2-40B4-BE49-F238E27FC236}">
              <a16:creationId xmlns:a16="http://schemas.microsoft.com/office/drawing/2014/main" id="{00000000-0008-0000-0700-0000F3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24" name="TextBox 10">
          <a:hlinkClick xmlns:r="http://schemas.openxmlformats.org/officeDocument/2006/relationships" r:id="rId1"/>
          <a:extLst>
            <a:ext uri="{FF2B5EF4-FFF2-40B4-BE49-F238E27FC236}">
              <a16:creationId xmlns:a16="http://schemas.microsoft.com/office/drawing/2014/main" id="{00000000-0008-0000-0700-0000F4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25" name="TextBox 10">
          <a:hlinkClick xmlns:r="http://schemas.openxmlformats.org/officeDocument/2006/relationships" r:id="rId1"/>
          <a:extLst>
            <a:ext uri="{FF2B5EF4-FFF2-40B4-BE49-F238E27FC236}">
              <a16:creationId xmlns:a16="http://schemas.microsoft.com/office/drawing/2014/main" id="{00000000-0008-0000-0700-0000F5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26" name="TextBox 10">
          <a:hlinkClick xmlns:r="http://schemas.openxmlformats.org/officeDocument/2006/relationships" r:id="rId1"/>
          <a:extLst>
            <a:ext uri="{FF2B5EF4-FFF2-40B4-BE49-F238E27FC236}">
              <a16:creationId xmlns:a16="http://schemas.microsoft.com/office/drawing/2014/main" id="{00000000-0008-0000-0700-0000F6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27" name="TextBox 10">
          <a:hlinkClick xmlns:r="http://schemas.openxmlformats.org/officeDocument/2006/relationships" r:id="rId1"/>
          <a:extLst>
            <a:ext uri="{FF2B5EF4-FFF2-40B4-BE49-F238E27FC236}">
              <a16:creationId xmlns:a16="http://schemas.microsoft.com/office/drawing/2014/main" id="{00000000-0008-0000-0700-0000F7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28" name="TextBox 10">
          <a:hlinkClick xmlns:r="http://schemas.openxmlformats.org/officeDocument/2006/relationships" r:id="rId1"/>
          <a:extLst>
            <a:ext uri="{FF2B5EF4-FFF2-40B4-BE49-F238E27FC236}">
              <a16:creationId xmlns:a16="http://schemas.microsoft.com/office/drawing/2014/main" id="{00000000-0008-0000-0700-0000F8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29" name="TextBox 10">
          <a:hlinkClick xmlns:r="http://schemas.openxmlformats.org/officeDocument/2006/relationships" r:id="rId1"/>
          <a:extLst>
            <a:ext uri="{FF2B5EF4-FFF2-40B4-BE49-F238E27FC236}">
              <a16:creationId xmlns:a16="http://schemas.microsoft.com/office/drawing/2014/main" id="{00000000-0008-0000-0700-0000F9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30" name="TextBox 10">
          <a:hlinkClick xmlns:r="http://schemas.openxmlformats.org/officeDocument/2006/relationships" r:id="rId1"/>
          <a:extLst>
            <a:ext uri="{FF2B5EF4-FFF2-40B4-BE49-F238E27FC236}">
              <a16:creationId xmlns:a16="http://schemas.microsoft.com/office/drawing/2014/main" id="{00000000-0008-0000-0700-0000FA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31" name="TextBox 10">
          <a:hlinkClick xmlns:r="http://schemas.openxmlformats.org/officeDocument/2006/relationships" r:id="rId1"/>
          <a:extLst>
            <a:ext uri="{FF2B5EF4-FFF2-40B4-BE49-F238E27FC236}">
              <a16:creationId xmlns:a16="http://schemas.microsoft.com/office/drawing/2014/main" id="{00000000-0008-0000-0700-0000FB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32" name="TextBox 10">
          <a:hlinkClick xmlns:r="http://schemas.openxmlformats.org/officeDocument/2006/relationships" r:id="rId1"/>
          <a:extLst>
            <a:ext uri="{FF2B5EF4-FFF2-40B4-BE49-F238E27FC236}">
              <a16:creationId xmlns:a16="http://schemas.microsoft.com/office/drawing/2014/main" id="{00000000-0008-0000-0700-0000FC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33" name="TextBox 10">
          <a:hlinkClick xmlns:r="http://schemas.openxmlformats.org/officeDocument/2006/relationships" r:id="rId1"/>
          <a:extLst>
            <a:ext uri="{FF2B5EF4-FFF2-40B4-BE49-F238E27FC236}">
              <a16:creationId xmlns:a16="http://schemas.microsoft.com/office/drawing/2014/main" id="{00000000-0008-0000-0700-0000FD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34" name="TextBox 10">
          <a:hlinkClick xmlns:r="http://schemas.openxmlformats.org/officeDocument/2006/relationships" r:id="rId1"/>
          <a:extLst>
            <a:ext uri="{FF2B5EF4-FFF2-40B4-BE49-F238E27FC236}">
              <a16:creationId xmlns:a16="http://schemas.microsoft.com/office/drawing/2014/main" id="{00000000-0008-0000-0700-0000FE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35" name="TextBox 10">
          <a:hlinkClick xmlns:r="http://schemas.openxmlformats.org/officeDocument/2006/relationships" r:id="rId1"/>
          <a:extLst>
            <a:ext uri="{FF2B5EF4-FFF2-40B4-BE49-F238E27FC236}">
              <a16:creationId xmlns:a16="http://schemas.microsoft.com/office/drawing/2014/main" id="{00000000-0008-0000-0700-0000FF05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36" name="TextBox 10">
          <a:hlinkClick xmlns:r="http://schemas.openxmlformats.org/officeDocument/2006/relationships" r:id="rId1"/>
          <a:extLst>
            <a:ext uri="{FF2B5EF4-FFF2-40B4-BE49-F238E27FC236}">
              <a16:creationId xmlns:a16="http://schemas.microsoft.com/office/drawing/2014/main" id="{00000000-0008-0000-0700-000000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37" name="TextBox 10">
          <a:hlinkClick xmlns:r="http://schemas.openxmlformats.org/officeDocument/2006/relationships" r:id="rId1"/>
          <a:extLst>
            <a:ext uri="{FF2B5EF4-FFF2-40B4-BE49-F238E27FC236}">
              <a16:creationId xmlns:a16="http://schemas.microsoft.com/office/drawing/2014/main" id="{00000000-0008-0000-0700-000001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79</xdr:row>
      <xdr:rowOff>38100</xdr:rowOff>
    </xdr:from>
    <xdr:ext cx="2171700" cy="190500"/>
    <xdr:sp macro="" textlink="">
      <xdr:nvSpPr>
        <xdr:cNvPr id="1538" name="TextBox 10">
          <a:hlinkClick xmlns:r="http://schemas.openxmlformats.org/officeDocument/2006/relationships" r:id="rId1"/>
          <a:extLst>
            <a:ext uri="{FF2B5EF4-FFF2-40B4-BE49-F238E27FC236}">
              <a16:creationId xmlns:a16="http://schemas.microsoft.com/office/drawing/2014/main" id="{00000000-0008-0000-0700-000002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39" name="TextBox 10">
          <a:hlinkClick xmlns:r="http://schemas.openxmlformats.org/officeDocument/2006/relationships" r:id="rId1"/>
          <a:extLst>
            <a:ext uri="{FF2B5EF4-FFF2-40B4-BE49-F238E27FC236}">
              <a16:creationId xmlns:a16="http://schemas.microsoft.com/office/drawing/2014/main" id="{00000000-0008-0000-0700-000003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40" name="TextBox 10">
          <a:hlinkClick xmlns:r="http://schemas.openxmlformats.org/officeDocument/2006/relationships" r:id="rId1"/>
          <a:extLst>
            <a:ext uri="{FF2B5EF4-FFF2-40B4-BE49-F238E27FC236}">
              <a16:creationId xmlns:a16="http://schemas.microsoft.com/office/drawing/2014/main" id="{00000000-0008-0000-0700-000004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41" name="TextBox 10">
          <a:hlinkClick xmlns:r="http://schemas.openxmlformats.org/officeDocument/2006/relationships" r:id="rId1"/>
          <a:extLst>
            <a:ext uri="{FF2B5EF4-FFF2-40B4-BE49-F238E27FC236}">
              <a16:creationId xmlns:a16="http://schemas.microsoft.com/office/drawing/2014/main" id="{00000000-0008-0000-0700-000005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42" name="TextBox 10">
          <a:hlinkClick xmlns:r="http://schemas.openxmlformats.org/officeDocument/2006/relationships" r:id="rId1"/>
          <a:extLst>
            <a:ext uri="{FF2B5EF4-FFF2-40B4-BE49-F238E27FC236}">
              <a16:creationId xmlns:a16="http://schemas.microsoft.com/office/drawing/2014/main" id="{00000000-0008-0000-0700-000006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43" name="TextBox 10">
          <a:hlinkClick xmlns:r="http://schemas.openxmlformats.org/officeDocument/2006/relationships" r:id="rId1"/>
          <a:extLst>
            <a:ext uri="{FF2B5EF4-FFF2-40B4-BE49-F238E27FC236}">
              <a16:creationId xmlns:a16="http://schemas.microsoft.com/office/drawing/2014/main" id="{00000000-0008-0000-0700-000007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44" name="TextBox 10">
          <a:hlinkClick xmlns:r="http://schemas.openxmlformats.org/officeDocument/2006/relationships" r:id="rId1"/>
          <a:extLst>
            <a:ext uri="{FF2B5EF4-FFF2-40B4-BE49-F238E27FC236}">
              <a16:creationId xmlns:a16="http://schemas.microsoft.com/office/drawing/2014/main" id="{00000000-0008-0000-0700-000008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45" name="TextBox 10">
          <a:hlinkClick xmlns:r="http://schemas.openxmlformats.org/officeDocument/2006/relationships" r:id="rId1"/>
          <a:extLst>
            <a:ext uri="{FF2B5EF4-FFF2-40B4-BE49-F238E27FC236}">
              <a16:creationId xmlns:a16="http://schemas.microsoft.com/office/drawing/2014/main" id="{00000000-0008-0000-0700-000009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46" name="TextBox 10">
          <a:hlinkClick xmlns:r="http://schemas.openxmlformats.org/officeDocument/2006/relationships" r:id="rId1"/>
          <a:extLst>
            <a:ext uri="{FF2B5EF4-FFF2-40B4-BE49-F238E27FC236}">
              <a16:creationId xmlns:a16="http://schemas.microsoft.com/office/drawing/2014/main" id="{00000000-0008-0000-0700-00000A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47" name="TextBox 10">
          <a:hlinkClick xmlns:r="http://schemas.openxmlformats.org/officeDocument/2006/relationships" r:id="rId1"/>
          <a:extLst>
            <a:ext uri="{FF2B5EF4-FFF2-40B4-BE49-F238E27FC236}">
              <a16:creationId xmlns:a16="http://schemas.microsoft.com/office/drawing/2014/main" id="{00000000-0008-0000-0700-00000B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48" name="TextBox 10">
          <a:hlinkClick xmlns:r="http://schemas.openxmlformats.org/officeDocument/2006/relationships" r:id="rId1"/>
          <a:extLst>
            <a:ext uri="{FF2B5EF4-FFF2-40B4-BE49-F238E27FC236}">
              <a16:creationId xmlns:a16="http://schemas.microsoft.com/office/drawing/2014/main" id="{00000000-0008-0000-0700-00000C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49" name="TextBox 10">
          <a:hlinkClick xmlns:r="http://schemas.openxmlformats.org/officeDocument/2006/relationships" r:id="rId1"/>
          <a:extLst>
            <a:ext uri="{FF2B5EF4-FFF2-40B4-BE49-F238E27FC236}">
              <a16:creationId xmlns:a16="http://schemas.microsoft.com/office/drawing/2014/main" id="{00000000-0008-0000-0700-00000D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50" name="TextBox 10">
          <a:hlinkClick xmlns:r="http://schemas.openxmlformats.org/officeDocument/2006/relationships" r:id="rId1"/>
          <a:extLst>
            <a:ext uri="{FF2B5EF4-FFF2-40B4-BE49-F238E27FC236}">
              <a16:creationId xmlns:a16="http://schemas.microsoft.com/office/drawing/2014/main" id="{00000000-0008-0000-0700-00000E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51" name="TextBox 10">
          <a:hlinkClick xmlns:r="http://schemas.openxmlformats.org/officeDocument/2006/relationships" r:id="rId1"/>
          <a:extLst>
            <a:ext uri="{FF2B5EF4-FFF2-40B4-BE49-F238E27FC236}">
              <a16:creationId xmlns:a16="http://schemas.microsoft.com/office/drawing/2014/main" id="{00000000-0008-0000-0700-00000F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52" name="TextBox 10">
          <a:hlinkClick xmlns:r="http://schemas.openxmlformats.org/officeDocument/2006/relationships" r:id="rId1"/>
          <a:extLst>
            <a:ext uri="{FF2B5EF4-FFF2-40B4-BE49-F238E27FC236}">
              <a16:creationId xmlns:a16="http://schemas.microsoft.com/office/drawing/2014/main" id="{00000000-0008-0000-0700-000010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53" name="TextBox 10">
          <a:hlinkClick xmlns:r="http://schemas.openxmlformats.org/officeDocument/2006/relationships" r:id="rId1"/>
          <a:extLst>
            <a:ext uri="{FF2B5EF4-FFF2-40B4-BE49-F238E27FC236}">
              <a16:creationId xmlns:a16="http://schemas.microsoft.com/office/drawing/2014/main" id="{00000000-0008-0000-0700-000011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54" name="TextBox 10">
          <a:hlinkClick xmlns:r="http://schemas.openxmlformats.org/officeDocument/2006/relationships" r:id="rId1"/>
          <a:extLst>
            <a:ext uri="{FF2B5EF4-FFF2-40B4-BE49-F238E27FC236}">
              <a16:creationId xmlns:a16="http://schemas.microsoft.com/office/drawing/2014/main" id="{00000000-0008-0000-0700-000012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55" name="TextBox 10">
          <a:hlinkClick xmlns:r="http://schemas.openxmlformats.org/officeDocument/2006/relationships" r:id="rId1"/>
          <a:extLst>
            <a:ext uri="{FF2B5EF4-FFF2-40B4-BE49-F238E27FC236}">
              <a16:creationId xmlns:a16="http://schemas.microsoft.com/office/drawing/2014/main" id="{00000000-0008-0000-0700-000013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56" name="TextBox 10">
          <a:hlinkClick xmlns:r="http://schemas.openxmlformats.org/officeDocument/2006/relationships" r:id="rId1"/>
          <a:extLst>
            <a:ext uri="{FF2B5EF4-FFF2-40B4-BE49-F238E27FC236}">
              <a16:creationId xmlns:a16="http://schemas.microsoft.com/office/drawing/2014/main" id="{00000000-0008-0000-0700-000014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57" name="TextBox 10">
          <a:hlinkClick xmlns:r="http://schemas.openxmlformats.org/officeDocument/2006/relationships" r:id="rId1"/>
          <a:extLst>
            <a:ext uri="{FF2B5EF4-FFF2-40B4-BE49-F238E27FC236}">
              <a16:creationId xmlns:a16="http://schemas.microsoft.com/office/drawing/2014/main" id="{00000000-0008-0000-0700-000015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58" name="TextBox 10">
          <a:hlinkClick xmlns:r="http://schemas.openxmlformats.org/officeDocument/2006/relationships" r:id="rId1"/>
          <a:extLst>
            <a:ext uri="{FF2B5EF4-FFF2-40B4-BE49-F238E27FC236}">
              <a16:creationId xmlns:a16="http://schemas.microsoft.com/office/drawing/2014/main" id="{00000000-0008-0000-0700-000016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59" name="TextBox 10">
          <a:hlinkClick xmlns:r="http://schemas.openxmlformats.org/officeDocument/2006/relationships" r:id="rId1"/>
          <a:extLst>
            <a:ext uri="{FF2B5EF4-FFF2-40B4-BE49-F238E27FC236}">
              <a16:creationId xmlns:a16="http://schemas.microsoft.com/office/drawing/2014/main" id="{00000000-0008-0000-0700-000017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60" name="TextBox 10">
          <a:hlinkClick xmlns:r="http://schemas.openxmlformats.org/officeDocument/2006/relationships" r:id="rId1"/>
          <a:extLst>
            <a:ext uri="{FF2B5EF4-FFF2-40B4-BE49-F238E27FC236}">
              <a16:creationId xmlns:a16="http://schemas.microsoft.com/office/drawing/2014/main" id="{00000000-0008-0000-0700-000018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61" name="TextBox 10">
          <a:hlinkClick xmlns:r="http://schemas.openxmlformats.org/officeDocument/2006/relationships" r:id="rId1"/>
          <a:extLst>
            <a:ext uri="{FF2B5EF4-FFF2-40B4-BE49-F238E27FC236}">
              <a16:creationId xmlns:a16="http://schemas.microsoft.com/office/drawing/2014/main" id="{00000000-0008-0000-0700-000019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62" name="TextBox 10">
          <a:hlinkClick xmlns:r="http://schemas.openxmlformats.org/officeDocument/2006/relationships" r:id="rId1"/>
          <a:extLst>
            <a:ext uri="{FF2B5EF4-FFF2-40B4-BE49-F238E27FC236}">
              <a16:creationId xmlns:a16="http://schemas.microsoft.com/office/drawing/2014/main" id="{00000000-0008-0000-0700-00001A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63" name="TextBox 10">
          <a:hlinkClick xmlns:r="http://schemas.openxmlformats.org/officeDocument/2006/relationships" r:id="rId1"/>
          <a:extLst>
            <a:ext uri="{FF2B5EF4-FFF2-40B4-BE49-F238E27FC236}">
              <a16:creationId xmlns:a16="http://schemas.microsoft.com/office/drawing/2014/main" id="{00000000-0008-0000-0700-00001B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64" name="TextBox 10">
          <a:hlinkClick xmlns:r="http://schemas.openxmlformats.org/officeDocument/2006/relationships" r:id="rId1"/>
          <a:extLst>
            <a:ext uri="{FF2B5EF4-FFF2-40B4-BE49-F238E27FC236}">
              <a16:creationId xmlns:a16="http://schemas.microsoft.com/office/drawing/2014/main" id="{00000000-0008-0000-0700-00001C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65" name="TextBox 10">
          <a:hlinkClick xmlns:r="http://schemas.openxmlformats.org/officeDocument/2006/relationships" r:id="rId1"/>
          <a:extLst>
            <a:ext uri="{FF2B5EF4-FFF2-40B4-BE49-F238E27FC236}">
              <a16:creationId xmlns:a16="http://schemas.microsoft.com/office/drawing/2014/main" id="{00000000-0008-0000-0700-00001D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66" name="TextBox 10">
          <a:hlinkClick xmlns:r="http://schemas.openxmlformats.org/officeDocument/2006/relationships" r:id="rId1"/>
          <a:extLst>
            <a:ext uri="{FF2B5EF4-FFF2-40B4-BE49-F238E27FC236}">
              <a16:creationId xmlns:a16="http://schemas.microsoft.com/office/drawing/2014/main" id="{00000000-0008-0000-0700-00001E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67" name="TextBox 10">
          <a:hlinkClick xmlns:r="http://schemas.openxmlformats.org/officeDocument/2006/relationships" r:id="rId1"/>
          <a:extLst>
            <a:ext uri="{FF2B5EF4-FFF2-40B4-BE49-F238E27FC236}">
              <a16:creationId xmlns:a16="http://schemas.microsoft.com/office/drawing/2014/main" id="{00000000-0008-0000-0700-00001F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68" name="TextBox 10">
          <a:hlinkClick xmlns:r="http://schemas.openxmlformats.org/officeDocument/2006/relationships" r:id="rId1"/>
          <a:extLst>
            <a:ext uri="{FF2B5EF4-FFF2-40B4-BE49-F238E27FC236}">
              <a16:creationId xmlns:a16="http://schemas.microsoft.com/office/drawing/2014/main" id="{00000000-0008-0000-0700-000020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69" name="TextBox 10">
          <a:hlinkClick xmlns:r="http://schemas.openxmlformats.org/officeDocument/2006/relationships" r:id="rId1"/>
          <a:extLst>
            <a:ext uri="{FF2B5EF4-FFF2-40B4-BE49-F238E27FC236}">
              <a16:creationId xmlns:a16="http://schemas.microsoft.com/office/drawing/2014/main" id="{00000000-0008-0000-0700-000021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70" name="TextBox 10">
          <a:hlinkClick xmlns:r="http://schemas.openxmlformats.org/officeDocument/2006/relationships" r:id="rId1"/>
          <a:extLst>
            <a:ext uri="{FF2B5EF4-FFF2-40B4-BE49-F238E27FC236}">
              <a16:creationId xmlns:a16="http://schemas.microsoft.com/office/drawing/2014/main" id="{00000000-0008-0000-0700-000022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71" name="TextBox 10">
          <a:hlinkClick xmlns:r="http://schemas.openxmlformats.org/officeDocument/2006/relationships" r:id="rId1"/>
          <a:extLst>
            <a:ext uri="{FF2B5EF4-FFF2-40B4-BE49-F238E27FC236}">
              <a16:creationId xmlns:a16="http://schemas.microsoft.com/office/drawing/2014/main" id="{00000000-0008-0000-0700-000023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72" name="TextBox 10">
          <a:hlinkClick xmlns:r="http://schemas.openxmlformats.org/officeDocument/2006/relationships" r:id="rId1"/>
          <a:extLst>
            <a:ext uri="{FF2B5EF4-FFF2-40B4-BE49-F238E27FC236}">
              <a16:creationId xmlns:a16="http://schemas.microsoft.com/office/drawing/2014/main" id="{00000000-0008-0000-0700-000024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73" name="TextBox 10">
          <a:hlinkClick xmlns:r="http://schemas.openxmlformats.org/officeDocument/2006/relationships" r:id="rId1"/>
          <a:extLst>
            <a:ext uri="{FF2B5EF4-FFF2-40B4-BE49-F238E27FC236}">
              <a16:creationId xmlns:a16="http://schemas.microsoft.com/office/drawing/2014/main" id="{00000000-0008-0000-0700-000025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74" name="TextBox 10">
          <a:hlinkClick xmlns:r="http://schemas.openxmlformats.org/officeDocument/2006/relationships" r:id="rId1"/>
          <a:extLst>
            <a:ext uri="{FF2B5EF4-FFF2-40B4-BE49-F238E27FC236}">
              <a16:creationId xmlns:a16="http://schemas.microsoft.com/office/drawing/2014/main" id="{00000000-0008-0000-0700-000026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75" name="TextBox 10">
          <a:hlinkClick xmlns:r="http://schemas.openxmlformats.org/officeDocument/2006/relationships" r:id="rId1"/>
          <a:extLst>
            <a:ext uri="{FF2B5EF4-FFF2-40B4-BE49-F238E27FC236}">
              <a16:creationId xmlns:a16="http://schemas.microsoft.com/office/drawing/2014/main" id="{00000000-0008-0000-0700-000027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76" name="TextBox 10">
          <a:hlinkClick xmlns:r="http://schemas.openxmlformats.org/officeDocument/2006/relationships" r:id="rId1"/>
          <a:extLst>
            <a:ext uri="{FF2B5EF4-FFF2-40B4-BE49-F238E27FC236}">
              <a16:creationId xmlns:a16="http://schemas.microsoft.com/office/drawing/2014/main" id="{00000000-0008-0000-0700-000028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77" name="TextBox 10">
          <a:hlinkClick xmlns:r="http://schemas.openxmlformats.org/officeDocument/2006/relationships" r:id="rId1"/>
          <a:extLst>
            <a:ext uri="{FF2B5EF4-FFF2-40B4-BE49-F238E27FC236}">
              <a16:creationId xmlns:a16="http://schemas.microsoft.com/office/drawing/2014/main" id="{00000000-0008-0000-0700-000029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78" name="TextBox 10">
          <a:hlinkClick xmlns:r="http://schemas.openxmlformats.org/officeDocument/2006/relationships" r:id="rId1"/>
          <a:extLst>
            <a:ext uri="{FF2B5EF4-FFF2-40B4-BE49-F238E27FC236}">
              <a16:creationId xmlns:a16="http://schemas.microsoft.com/office/drawing/2014/main" id="{00000000-0008-0000-0700-00002A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79" name="TextBox 10">
          <a:hlinkClick xmlns:r="http://schemas.openxmlformats.org/officeDocument/2006/relationships" r:id="rId1"/>
          <a:extLst>
            <a:ext uri="{FF2B5EF4-FFF2-40B4-BE49-F238E27FC236}">
              <a16:creationId xmlns:a16="http://schemas.microsoft.com/office/drawing/2014/main" id="{00000000-0008-0000-0700-00002B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80" name="TextBox 10">
          <a:hlinkClick xmlns:r="http://schemas.openxmlformats.org/officeDocument/2006/relationships" r:id="rId1"/>
          <a:extLst>
            <a:ext uri="{FF2B5EF4-FFF2-40B4-BE49-F238E27FC236}">
              <a16:creationId xmlns:a16="http://schemas.microsoft.com/office/drawing/2014/main" id="{00000000-0008-0000-0700-00002C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81" name="TextBox 10">
          <a:hlinkClick xmlns:r="http://schemas.openxmlformats.org/officeDocument/2006/relationships" r:id="rId1"/>
          <a:extLst>
            <a:ext uri="{FF2B5EF4-FFF2-40B4-BE49-F238E27FC236}">
              <a16:creationId xmlns:a16="http://schemas.microsoft.com/office/drawing/2014/main" id="{00000000-0008-0000-0700-00002D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82" name="TextBox 10">
          <a:hlinkClick xmlns:r="http://schemas.openxmlformats.org/officeDocument/2006/relationships" r:id="rId1"/>
          <a:extLst>
            <a:ext uri="{FF2B5EF4-FFF2-40B4-BE49-F238E27FC236}">
              <a16:creationId xmlns:a16="http://schemas.microsoft.com/office/drawing/2014/main" id="{00000000-0008-0000-0700-00002E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83" name="TextBox 10">
          <a:hlinkClick xmlns:r="http://schemas.openxmlformats.org/officeDocument/2006/relationships" r:id="rId1"/>
          <a:extLst>
            <a:ext uri="{FF2B5EF4-FFF2-40B4-BE49-F238E27FC236}">
              <a16:creationId xmlns:a16="http://schemas.microsoft.com/office/drawing/2014/main" id="{00000000-0008-0000-0700-00002F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84" name="TextBox 10">
          <a:hlinkClick xmlns:r="http://schemas.openxmlformats.org/officeDocument/2006/relationships" r:id="rId1"/>
          <a:extLst>
            <a:ext uri="{FF2B5EF4-FFF2-40B4-BE49-F238E27FC236}">
              <a16:creationId xmlns:a16="http://schemas.microsoft.com/office/drawing/2014/main" id="{00000000-0008-0000-0700-000030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85" name="TextBox 10">
          <a:hlinkClick xmlns:r="http://schemas.openxmlformats.org/officeDocument/2006/relationships" r:id="rId1"/>
          <a:extLst>
            <a:ext uri="{FF2B5EF4-FFF2-40B4-BE49-F238E27FC236}">
              <a16:creationId xmlns:a16="http://schemas.microsoft.com/office/drawing/2014/main" id="{00000000-0008-0000-0700-000031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86" name="TextBox 10">
          <a:hlinkClick xmlns:r="http://schemas.openxmlformats.org/officeDocument/2006/relationships" r:id="rId1"/>
          <a:extLst>
            <a:ext uri="{FF2B5EF4-FFF2-40B4-BE49-F238E27FC236}">
              <a16:creationId xmlns:a16="http://schemas.microsoft.com/office/drawing/2014/main" id="{00000000-0008-0000-0700-000032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87" name="TextBox 10">
          <a:hlinkClick xmlns:r="http://schemas.openxmlformats.org/officeDocument/2006/relationships" r:id="rId1"/>
          <a:extLst>
            <a:ext uri="{FF2B5EF4-FFF2-40B4-BE49-F238E27FC236}">
              <a16:creationId xmlns:a16="http://schemas.microsoft.com/office/drawing/2014/main" id="{00000000-0008-0000-0700-000033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88" name="TextBox 10">
          <a:hlinkClick xmlns:r="http://schemas.openxmlformats.org/officeDocument/2006/relationships" r:id="rId1"/>
          <a:extLst>
            <a:ext uri="{FF2B5EF4-FFF2-40B4-BE49-F238E27FC236}">
              <a16:creationId xmlns:a16="http://schemas.microsoft.com/office/drawing/2014/main" id="{00000000-0008-0000-0700-000034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89" name="TextBox 10">
          <a:hlinkClick xmlns:r="http://schemas.openxmlformats.org/officeDocument/2006/relationships" r:id="rId1"/>
          <a:extLst>
            <a:ext uri="{FF2B5EF4-FFF2-40B4-BE49-F238E27FC236}">
              <a16:creationId xmlns:a16="http://schemas.microsoft.com/office/drawing/2014/main" id="{00000000-0008-0000-0700-000035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90" name="TextBox 10">
          <a:hlinkClick xmlns:r="http://schemas.openxmlformats.org/officeDocument/2006/relationships" r:id="rId1"/>
          <a:extLst>
            <a:ext uri="{FF2B5EF4-FFF2-40B4-BE49-F238E27FC236}">
              <a16:creationId xmlns:a16="http://schemas.microsoft.com/office/drawing/2014/main" id="{00000000-0008-0000-0700-000036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91" name="TextBox 10">
          <a:hlinkClick xmlns:r="http://schemas.openxmlformats.org/officeDocument/2006/relationships" r:id="rId1"/>
          <a:extLst>
            <a:ext uri="{FF2B5EF4-FFF2-40B4-BE49-F238E27FC236}">
              <a16:creationId xmlns:a16="http://schemas.microsoft.com/office/drawing/2014/main" id="{00000000-0008-0000-0700-000037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92" name="TextBox 10">
          <a:hlinkClick xmlns:r="http://schemas.openxmlformats.org/officeDocument/2006/relationships" r:id="rId1"/>
          <a:extLst>
            <a:ext uri="{FF2B5EF4-FFF2-40B4-BE49-F238E27FC236}">
              <a16:creationId xmlns:a16="http://schemas.microsoft.com/office/drawing/2014/main" id="{00000000-0008-0000-0700-000038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93" name="TextBox 10">
          <a:hlinkClick xmlns:r="http://schemas.openxmlformats.org/officeDocument/2006/relationships" r:id="rId1"/>
          <a:extLst>
            <a:ext uri="{FF2B5EF4-FFF2-40B4-BE49-F238E27FC236}">
              <a16:creationId xmlns:a16="http://schemas.microsoft.com/office/drawing/2014/main" id="{00000000-0008-0000-0700-000039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94" name="TextBox 10">
          <a:hlinkClick xmlns:r="http://schemas.openxmlformats.org/officeDocument/2006/relationships" r:id="rId1"/>
          <a:extLst>
            <a:ext uri="{FF2B5EF4-FFF2-40B4-BE49-F238E27FC236}">
              <a16:creationId xmlns:a16="http://schemas.microsoft.com/office/drawing/2014/main" id="{00000000-0008-0000-0700-00003A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95" name="TextBox 10">
          <a:hlinkClick xmlns:r="http://schemas.openxmlformats.org/officeDocument/2006/relationships" r:id="rId1"/>
          <a:extLst>
            <a:ext uri="{FF2B5EF4-FFF2-40B4-BE49-F238E27FC236}">
              <a16:creationId xmlns:a16="http://schemas.microsoft.com/office/drawing/2014/main" id="{00000000-0008-0000-0700-00003B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96" name="TextBox 10">
          <a:hlinkClick xmlns:r="http://schemas.openxmlformats.org/officeDocument/2006/relationships" r:id="rId1"/>
          <a:extLst>
            <a:ext uri="{FF2B5EF4-FFF2-40B4-BE49-F238E27FC236}">
              <a16:creationId xmlns:a16="http://schemas.microsoft.com/office/drawing/2014/main" id="{00000000-0008-0000-0700-00003C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97" name="TextBox 10">
          <a:hlinkClick xmlns:r="http://schemas.openxmlformats.org/officeDocument/2006/relationships" r:id="rId1"/>
          <a:extLst>
            <a:ext uri="{FF2B5EF4-FFF2-40B4-BE49-F238E27FC236}">
              <a16:creationId xmlns:a16="http://schemas.microsoft.com/office/drawing/2014/main" id="{00000000-0008-0000-0700-00003D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98" name="TextBox 10">
          <a:hlinkClick xmlns:r="http://schemas.openxmlformats.org/officeDocument/2006/relationships" r:id="rId1"/>
          <a:extLst>
            <a:ext uri="{FF2B5EF4-FFF2-40B4-BE49-F238E27FC236}">
              <a16:creationId xmlns:a16="http://schemas.microsoft.com/office/drawing/2014/main" id="{00000000-0008-0000-0700-00003E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599" name="TextBox 10">
          <a:hlinkClick xmlns:r="http://schemas.openxmlformats.org/officeDocument/2006/relationships" r:id="rId1"/>
          <a:extLst>
            <a:ext uri="{FF2B5EF4-FFF2-40B4-BE49-F238E27FC236}">
              <a16:creationId xmlns:a16="http://schemas.microsoft.com/office/drawing/2014/main" id="{00000000-0008-0000-0700-00003F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600" name="TextBox 10">
          <a:hlinkClick xmlns:r="http://schemas.openxmlformats.org/officeDocument/2006/relationships" r:id="rId1"/>
          <a:extLst>
            <a:ext uri="{FF2B5EF4-FFF2-40B4-BE49-F238E27FC236}">
              <a16:creationId xmlns:a16="http://schemas.microsoft.com/office/drawing/2014/main" id="{00000000-0008-0000-0700-000040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601" name="TextBox 10">
          <a:hlinkClick xmlns:r="http://schemas.openxmlformats.org/officeDocument/2006/relationships" r:id="rId1"/>
          <a:extLst>
            <a:ext uri="{FF2B5EF4-FFF2-40B4-BE49-F238E27FC236}">
              <a16:creationId xmlns:a16="http://schemas.microsoft.com/office/drawing/2014/main" id="{00000000-0008-0000-0700-000041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602" name="TextBox 10">
          <a:hlinkClick xmlns:r="http://schemas.openxmlformats.org/officeDocument/2006/relationships" r:id="rId1"/>
          <a:extLst>
            <a:ext uri="{FF2B5EF4-FFF2-40B4-BE49-F238E27FC236}">
              <a16:creationId xmlns:a16="http://schemas.microsoft.com/office/drawing/2014/main" id="{00000000-0008-0000-0700-000042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603" name="TextBox 10">
          <a:hlinkClick xmlns:r="http://schemas.openxmlformats.org/officeDocument/2006/relationships" r:id="rId1"/>
          <a:extLst>
            <a:ext uri="{FF2B5EF4-FFF2-40B4-BE49-F238E27FC236}">
              <a16:creationId xmlns:a16="http://schemas.microsoft.com/office/drawing/2014/main" id="{00000000-0008-0000-0700-000043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604" name="TextBox 10">
          <a:hlinkClick xmlns:r="http://schemas.openxmlformats.org/officeDocument/2006/relationships" r:id="rId1"/>
          <a:extLst>
            <a:ext uri="{FF2B5EF4-FFF2-40B4-BE49-F238E27FC236}">
              <a16:creationId xmlns:a16="http://schemas.microsoft.com/office/drawing/2014/main" id="{00000000-0008-0000-0700-000044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605" name="TextBox 10">
          <a:hlinkClick xmlns:r="http://schemas.openxmlformats.org/officeDocument/2006/relationships" r:id="rId1"/>
          <a:extLst>
            <a:ext uri="{FF2B5EF4-FFF2-40B4-BE49-F238E27FC236}">
              <a16:creationId xmlns:a16="http://schemas.microsoft.com/office/drawing/2014/main" id="{00000000-0008-0000-0700-000045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606" name="TextBox 10">
          <a:hlinkClick xmlns:r="http://schemas.openxmlformats.org/officeDocument/2006/relationships" r:id="rId1"/>
          <a:extLst>
            <a:ext uri="{FF2B5EF4-FFF2-40B4-BE49-F238E27FC236}">
              <a16:creationId xmlns:a16="http://schemas.microsoft.com/office/drawing/2014/main" id="{00000000-0008-0000-0700-000046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607" name="TextBox 10">
          <a:hlinkClick xmlns:r="http://schemas.openxmlformats.org/officeDocument/2006/relationships" r:id="rId1"/>
          <a:extLst>
            <a:ext uri="{FF2B5EF4-FFF2-40B4-BE49-F238E27FC236}">
              <a16:creationId xmlns:a16="http://schemas.microsoft.com/office/drawing/2014/main" id="{00000000-0008-0000-0700-000047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608" name="TextBox 10">
          <a:hlinkClick xmlns:r="http://schemas.openxmlformats.org/officeDocument/2006/relationships" r:id="rId1"/>
          <a:extLst>
            <a:ext uri="{FF2B5EF4-FFF2-40B4-BE49-F238E27FC236}">
              <a16:creationId xmlns:a16="http://schemas.microsoft.com/office/drawing/2014/main" id="{00000000-0008-0000-0700-000048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609" name="TextBox 10">
          <a:hlinkClick xmlns:r="http://schemas.openxmlformats.org/officeDocument/2006/relationships" r:id="rId1"/>
          <a:extLst>
            <a:ext uri="{FF2B5EF4-FFF2-40B4-BE49-F238E27FC236}">
              <a16:creationId xmlns:a16="http://schemas.microsoft.com/office/drawing/2014/main" id="{00000000-0008-0000-0700-000049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610" name="TextBox 10">
          <a:hlinkClick xmlns:r="http://schemas.openxmlformats.org/officeDocument/2006/relationships" r:id="rId1"/>
          <a:extLst>
            <a:ext uri="{FF2B5EF4-FFF2-40B4-BE49-F238E27FC236}">
              <a16:creationId xmlns:a16="http://schemas.microsoft.com/office/drawing/2014/main" id="{00000000-0008-0000-0700-00004A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611" name="TextBox 10">
          <a:hlinkClick xmlns:r="http://schemas.openxmlformats.org/officeDocument/2006/relationships" r:id="rId1"/>
          <a:extLst>
            <a:ext uri="{FF2B5EF4-FFF2-40B4-BE49-F238E27FC236}">
              <a16:creationId xmlns:a16="http://schemas.microsoft.com/office/drawing/2014/main" id="{00000000-0008-0000-0700-00004B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612" name="TextBox 10">
          <a:hlinkClick xmlns:r="http://schemas.openxmlformats.org/officeDocument/2006/relationships" r:id="rId1"/>
          <a:extLst>
            <a:ext uri="{FF2B5EF4-FFF2-40B4-BE49-F238E27FC236}">
              <a16:creationId xmlns:a16="http://schemas.microsoft.com/office/drawing/2014/main" id="{00000000-0008-0000-0700-00004C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613" name="TextBox 10">
          <a:hlinkClick xmlns:r="http://schemas.openxmlformats.org/officeDocument/2006/relationships" r:id="rId1"/>
          <a:extLst>
            <a:ext uri="{FF2B5EF4-FFF2-40B4-BE49-F238E27FC236}">
              <a16:creationId xmlns:a16="http://schemas.microsoft.com/office/drawing/2014/main" id="{00000000-0008-0000-0700-00004D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614" name="TextBox 10">
          <a:hlinkClick xmlns:r="http://schemas.openxmlformats.org/officeDocument/2006/relationships" r:id="rId1"/>
          <a:extLst>
            <a:ext uri="{FF2B5EF4-FFF2-40B4-BE49-F238E27FC236}">
              <a16:creationId xmlns:a16="http://schemas.microsoft.com/office/drawing/2014/main" id="{00000000-0008-0000-0700-00004E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615" name="TextBox 10">
          <a:hlinkClick xmlns:r="http://schemas.openxmlformats.org/officeDocument/2006/relationships" r:id="rId1"/>
          <a:extLst>
            <a:ext uri="{FF2B5EF4-FFF2-40B4-BE49-F238E27FC236}">
              <a16:creationId xmlns:a16="http://schemas.microsoft.com/office/drawing/2014/main" id="{00000000-0008-0000-0700-00004F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616" name="TextBox 10">
          <a:hlinkClick xmlns:r="http://schemas.openxmlformats.org/officeDocument/2006/relationships" r:id="rId1"/>
          <a:extLst>
            <a:ext uri="{FF2B5EF4-FFF2-40B4-BE49-F238E27FC236}">
              <a16:creationId xmlns:a16="http://schemas.microsoft.com/office/drawing/2014/main" id="{00000000-0008-0000-0700-000050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617" name="TextBox 10">
          <a:hlinkClick xmlns:r="http://schemas.openxmlformats.org/officeDocument/2006/relationships" r:id="rId1"/>
          <a:extLst>
            <a:ext uri="{FF2B5EF4-FFF2-40B4-BE49-F238E27FC236}">
              <a16:creationId xmlns:a16="http://schemas.microsoft.com/office/drawing/2014/main" id="{00000000-0008-0000-0700-000051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618" name="TextBox 10">
          <a:hlinkClick xmlns:r="http://schemas.openxmlformats.org/officeDocument/2006/relationships" r:id="rId1"/>
          <a:extLst>
            <a:ext uri="{FF2B5EF4-FFF2-40B4-BE49-F238E27FC236}">
              <a16:creationId xmlns:a16="http://schemas.microsoft.com/office/drawing/2014/main" id="{00000000-0008-0000-0700-000052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619" name="TextBox 10">
          <a:hlinkClick xmlns:r="http://schemas.openxmlformats.org/officeDocument/2006/relationships" r:id="rId1"/>
          <a:extLst>
            <a:ext uri="{FF2B5EF4-FFF2-40B4-BE49-F238E27FC236}">
              <a16:creationId xmlns:a16="http://schemas.microsoft.com/office/drawing/2014/main" id="{00000000-0008-0000-0700-000053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620" name="TextBox 10">
          <a:hlinkClick xmlns:r="http://schemas.openxmlformats.org/officeDocument/2006/relationships" r:id="rId1"/>
          <a:extLst>
            <a:ext uri="{FF2B5EF4-FFF2-40B4-BE49-F238E27FC236}">
              <a16:creationId xmlns:a16="http://schemas.microsoft.com/office/drawing/2014/main" id="{00000000-0008-0000-0700-000054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621" name="TextBox 10">
          <a:hlinkClick xmlns:r="http://schemas.openxmlformats.org/officeDocument/2006/relationships" r:id="rId1"/>
          <a:extLst>
            <a:ext uri="{FF2B5EF4-FFF2-40B4-BE49-F238E27FC236}">
              <a16:creationId xmlns:a16="http://schemas.microsoft.com/office/drawing/2014/main" id="{00000000-0008-0000-0700-000055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622" name="TextBox 10">
          <a:hlinkClick xmlns:r="http://schemas.openxmlformats.org/officeDocument/2006/relationships" r:id="rId1"/>
          <a:extLst>
            <a:ext uri="{FF2B5EF4-FFF2-40B4-BE49-F238E27FC236}">
              <a16:creationId xmlns:a16="http://schemas.microsoft.com/office/drawing/2014/main" id="{00000000-0008-0000-0700-000056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623" name="TextBox 10">
          <a:hlinkClick xmlns:r="http://schemas.openxmlformats.org/officeDocument/2006/relationships" r:id="rId1"/>
          <a:extLst>
            <a:ext uri="{FF2B5EF4-FFF2-40B4-BE49-F238E27FC236}">
              <a16:creationId xmlns:a16="http://schemas.microsoft.com/office/drawing/2014/main" id="{00000000-0008-0000-0700-000057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624" name="TextBox 10">
          <a:hlinkClick xmlns:r="http://schemas.openxmlformats.org/officeDocument/2006/relationships" r:id="rId1"/>
          <a:extLst>
            <a:ext uri="{FF2B5EF4-FFF2-40B4-BE49-F238E27FC236}">
              <a16:creationId xmlns:a16="http://schemas.microsoft.com/office/drawing/2014/main" id="{00000000-0008-0000-0700-000058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625" name="TextBox 10">
          <a:hlinkClick xmlns:r="http://schemas.openxmlformats.org/officeDocument/2006/relationships" r:id="rId1"/>
          <a:extLst>
            <a:ext uri="{FF2B5EF4-FFF2-40B4-BE49-F238E27FC236}">
              <a16:creationId xmlns:a16="http://schemas.microsoft.com/office/drawing/2014/main" id="{00000000-0008-0000-0700-000059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626" name="TextBox 10">
          <a:hlinkClick xmlns:r="http://schemas.openxmlformats.org/officeDocument/2006/relationships" r:id="rId1"/>
          <a:extLst>
            <a:ext uri="{FF2B5EF4-FFF2-40B4-BE49-F238E27FC236}">
              <a16:creationId xmlns:a16="http://schemas.microsoft.com/office/drawing/2014/main" id="{00000000-0008-0000-0700-00005A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80</xdr:row>
      <xdr:rowOff>38100</xdr:rowOff>
    </xdr:from>
    <xdr:ext cx="2171700" cy="190500"/>
    <xdr:sp macro="" textlink="">
      <xdr:nvSpPr>
        <xdr:cNvPr id="1627" name="TextBox 10">
          <a:hlinkClick xmlns:r="http://schemas.openxmlformats.org/officeDocument/2006/relationships" r:id="rId1"/>
          <a:extLst>
            <a:ext uri="{FF2B5EF4-FFF2-40B4-BE49-F238E27FC236}">
              <a16:creationId xmlns:a16="http://schemas.microsoft.com/office/drawing/2014/main" id="{00000000-0008-0000-0700-00005B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28" name="TextBox 10">
          <a:hlinkClick xmlns:r="http://schemas.openxmlformats.org/officeDocument/2006/relationships" r:id="rId1"/>
          <a:extLst>
            <a:ext uri="{FF2B5EF4-FFF2-40B4-BE49-F238E27FC236}">
              <a16:creationId xmlns:a16="http://schemas.microsoft.com/office/drawing/2014/main" id="{00000000-0008-0000-0700-00005C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29" name="TextBox 10">
          <a:hlinkClick xmlns:r="http://schemas.openxmlformats.org/officeDocument/2006/relationships" r:id="rId1"/>
          <a:extLst>
            <a:ext uri="{FF2B5EF4-FFF2-40B4-BE49-F238E27FC236}">
              <a16:creationId xmlns:a16="http://schemas.microsoft.com/office/drawing/2014/main" id="{00000000-0008-0000-0700-00005D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30" name="TextBox 10">
          <a:hlinkClick xmlns:r="http://schemas.openxmlformats.org/officeDocument/2006/relationships" r:id="rId1"/>
          <a:extLst>
            <a:ext uri="{FF2B5EF4-FFF2-40B4-BE49-F238E27FC236}">
              <a16:creationId xmlns:a16="http://schemas.microsoft.com/office/drawing/2014/main" id="{00000000-0008-0000-0700-00005E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31" name="TextBox 10">
          <a:hlinkClick xmlns:r="http://schemas.openxmlformats.org/officeDocument/2006/relationships" r:id="rId1"/>
          <a:extLst>
            <a:ext uri="{FF2B5EF4-FFF2-40B4-BE49-F238E27FC236}">
              <a16:creationId xmlns:a16="http://schemas.microsoft.com/office/drawing/2014/main" id="{00000000-0008-0000-0700-00005F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32" name="TextBox 10">
          <a:hlinkClick xmlns:r="http://schemas.openxmlformats.org/officeDocument/2006/relationships" r:id="rId1"/>
          <a:extLst>
            <a:ext uri="{FF2B5EF4-FFF2-40B4-BE49-F238E27FC236}">
              <a16:creationId xmlns:a16="http://schemas.microsoft.com/office/drawing/2014/main" id="{00000000-0008-0000-0700-000060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33" name="TextBox 10">
          <a:hlinkClick xmlns:r="http://schemas.openxmlformats.org/officeDocument/2006/relationships" r:id="rId1"/>
          <a:extLst>
            <a:ext uri="{FF2B5EF4-FFF2-40B4-BE49-F238E27FC236}">
              <a16:creationId xmlns:a16="http://schemas.microsoft.com/office/drawing/2014/main" id="{00000000-0008-0000-0700-000061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34" name="TextBox 10">
          <a:hlinkClick xmlns:r="http://schemas.openxmlformats.org/officeDocument/2006/relationships" r:id="rId1"/>
          <a:extLst>
            <a:ext uri="{FF2B5EF4-FFF2-40B4-BE49-F238E27FC236}">
              <a16:creationId xmlns:a16="http://schemas.microsoft.com/office/drawing/2014/main" id="{00000000-0008-0000-0700-000062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35" name="TextBox 10">
          <a:hlinkClick xmlns:r="http://schemas.openxmlformats.org/officeDocument/2006/relationships" r:id="rId1"/>
          <a:extLst>
            <a:ext uri="{FF2B5EF4-FFF2-40B4-BE49-F238E27FC236}">
              <a16:creationId xmlns:a16="http://schemas.microsoft.com/office/drawing/2014/main" id="{00000000-0008-0000-0700-000063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36" name="TextBox 10">
          <a:hlinkClick xmlns:r="http://schemas.openxmlformats.org/officeDocument/2006/relationships" r:id="rId1"/>
          <a:extLst>
            <a:ext uri="{FF2B5EF4-FFF2-40B4-BE49-F238E27FC236}">
              <a16:creationId xmlns:a16="http://schemas.microsoft.com/office/drawing/2014/main" id="{00000000-0008-0000-0700-000064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37" name="TextBox 10">
          <a:hlinkClick xmlns:r="http://schemas.openxmlformats.org/officeDocument/2006/relationships" r:id="rId1"/>
          <a:extLst>
            <a:ext uri="{FF2B5EF4-FFF2-40B4-BE49-F238E27FC236}">
              <a16:creationId xmlns:a16="http://schemas.microsoft.com/office/drawing/2014/main" id="{00000000-0008-0000-0700-000065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38" name="TextBox 10">
          <a:hlinkClick xmlns:r="http://schemas.openxmlformats.org/officeDocument/2006/relationships" r:id="rId1"/>
          <a:extLst>
            <a:ext uri="{FF2B5EF4-FFF2-40B4-BE49-F238E27FC236}">
              <a16:creationId xmlns:a16="http://schemas.microsoft.com/office/drawing/2014/main" id="{00000000-0008-0000-0700-000066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39" name="TextBox 10">
          <a:hlinkClick xmlns:r="http://schemas.openxmlformats.org/officeDocument/2006/relationships" r:id="rId1"/>
          <a:extLst>
            <a:ext uri="{FF2B5EF4-FFF2-40B4-BE49-F238E27FC236}">
              <a16:creationId xmlns:a16="http://schemas.microsoft.com/office/drawing/2014/main" id="{00000000-0008-0000-0700-000067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40" name="TextBox 10">
          <a:hlinkClick xmlns:r="http://schemas.openxmlformats.org/officeDocument/2006/relationships" r:id="rId1"/>
          <a:extLst>
            <a:ext uri="{FF2B5EF4-FFF2-40B4-BE49-F238E27FC236}">
              <a16:creationId xmlns:a16="http://schemas.microsoft.com/office/drawing/2014/main" id="{00000000-0008-0000-0700-000068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41" name="TextBox 10">
          <a:hlinkClick xmlns:r="http://schemas.openxmlformats.org/officeDocument/2006/relationships" r:id="rId1"/>
          <a:extLst>
            <a:ext uri="{FF2B5EF4-FFF2-40B4-BE49-F238E27FC236}">
              <a16:creationId xmlns:a16="http://schemas.microsoft.com/office/drawing/2014/main" id="{00000000-0008-0000-0700-000069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42" name="TextBox 10">
          <a:hlinkClick xmlns:r="http://schemas.openxmlformats.org/officeDocument/2006/relationships" r:id="rId1"/>
          <a:extLst>
            <a:ext uri="{FF2B5EF4-FFF2-40B4-BE49-F238E27FC236}">
              <a16:creationId xmlns:a16="http://schemas.microsoft.com/office/drawing/2014/main" id="{00000000-0008-0000-0700-00006A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43" name="TextBox 10">
          <a:hlinkClick xmlns:r="http://schemas.openxmlformats.org/officeDocument/2006/relationships" r:id="rId1"/>
          <a:extLst>
            <a:ext uri="{FF2B5EF4-FFF2-40B4-BE49-F238E27FC236}">
              <a16:creationId xmlns:a16="http://schemas.microsoft.com/office/drawing/2014/main" id="{00000000-0008-0000-0700-00006B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44" name="TextBox 10">
          <a:hlinkClick xmlns:r="http://schemas.openxmlformats.org/officeDocument/2006/relationships" r:id="rId1"/>
          <a:extLst>
            <a:ext uri="{FF2B5EF4-FFF2-40B4-BE49-F238E27FC236}">
              <a16:creationId xmlns:a16="http://schemas.microsoft.com/office/drawing/2014/main" id="{00000000-0008-0000-0700-00006C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45" name="TextBox 10">
          <a:hlinkClick xmlns:r="http://schemas.openxmlformats.org/officeDocument/2006/relationships" r:id="rId1"/>
          <a:extLst>
            <a:ext uri="{FF2B5EF4-FFF2-40B4-BE49-F238E27FC236}">
              <a16:creationId xmlns:a16="http://schemas.microsoft.com/office/drawing/2014/main" id="{00000000-0008-0000-0700-00006D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46" name="TextBox 10">
          <a:hlinkClick xmlns:r="http://schemas.openxmlformats.org/officeDocument/2006/relationships" r:id="rId1"/>
          <a:extLst>
            <a:ext uri="{FF2B5EF4-FFF2-40B4-BE49-F238E27FC236}">
              <a16:creationId xmlns:a16="http://schemas.microsoft.com/office/drawing/2014/main" id="{00000000-0008-0000-0700-00006E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47" name="TextBox 10">
          <a:hlinkClick xmlns:r="http://schemas.openxmlformats.org/officeDocument/2006/relationships" r:id="rId1"/>
          <a:extLst>
            <a:ext uri="{FF2B5EF4-FFF2-40B4-BE49-F238E27FC236}">
              <a16:creationId xmlns:a16="http://schemas.microsoft.com/office/drawing/2014/main" id="{00000000-0008-0000-0700-00006F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48" name="TextBox 10">
          <a:hlinkClick xmlns:r="http://schemas.openxmlformats.org/officeDocument/2006/relationships" r:id="rId1"/>
          <a:extLst>
            <a:ext uri="{FF2B5EF4-FFF2-40B4-BE49-F238E27FC236}">
              <a16:creationId xmlns:a16="http://schemas.microsoft.com/office/drawing/2014/main" id="{00000000-0008-0000-0700-000070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49" name="TextBox 10">
          <a:hlinkClick xmlns:r="http://schemas.openxmlformats.org/officeDocument/2006/relationships" r:id="rId1"/>
          <a:extLst>
            <a:ext uri="{FF2B5EF4-FFF2-40B4-BE49-F238E27FC236}">
              <a16:creationId xmlns:a16="http://schemas.microsoft.com/office/drawing/2014/main" id="{00000000-0008-0000-0700-000071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50" name="TextBox 10">
          <a:hlinkClick xmlns:r="http://schemas.openxmlformats.org/officeDocument/2006/relationships" r:id="rId1"/>
          <a:extLst>
            <a:ext uri="{FF2B5EF4-FFF2-40B4-BE49-F238E27FC236}">
              <a16:creationId xmlns:a16="http://schemas.microsoft.com/office/drawing/2014/main" id="{00000000-0008-0000-0700-000072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51" name="TextBox 10">
          <a:hlinkClick xmlns:r="http://schemas.openxmlformats.org/officeDocument/2006/relationships" r:id="rId1"/>
          <a:extLst>
            <a:ext uri="{FF2B5EF4-FFF2-40B4-BE49-F238E27FC236}">
              <a16:creationId xmlns:a16="http://schemas.microsoft.com/office/drawing/2014/main" id="{00000000-0008-0000-0700-000073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52" name="TextBox 10">
          <a:hlinkClick xmlns:r="http://schemas.openxmlformats.org/officeDocument/2006/relationships" r:id="rId1"/>
          <a:extLst>
            <a:ext uri="{FF2B5EF4-FFF2-40B4-BE49-F238E27FC236}">
              <a16:creationId xmlns:a16="http://schemas.microsoft.com/office/drawing/2014/main" id="{00000000-0008-0000-0700-000074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53" name="TextBox 10">
          <a:hlinkClick xmlns:r="http://schemas.openxmlformats.org/officeDocument/2006/relationships" r:id="rId1"/>
          <a:extLst>
            <a:ext uri="{FF2B5EF4-FFF2-40B4-BE49-F238E27FC236}">
              <a16:creationId xmlns:a16="http://schemas.microsoft.com/office/drawing/2014/main" id="{00000000-0008-0000-0700-000075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54" name="TextBox 10">
          <a:hlinkClick xmlns:r="http://schemas.openxmlformats.org/officeDocument/2006/relationships" r:id="rId1"/>
          <a:extLst>
            <a:ext uri="{FF2B5EF4-FFF2-40B4-BE49-F238E27FC236}">
              <a16:creationId xmlns:a16="http://schemas.microsoft.com/office/drawing/2014/main" id="{00000000-0008-0000-0700-000076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55" name="TextBox 10">
          <a:hlinkClick xmlns:r="http://schemas.openxmlformats.org/officeDocument/2006/relationships" r:id="rId1"/>
          <a:extLst>
            <a:ext uri="{FF2B5EF4-FFF2-40B4-BE49-F238E27FC236}">
              <a16:creationId xmlns:a16="http://schemas.microsoft.com/office/drawing/2014/main" id="{00000000-0008-0000-0700-000077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56" name="TextBox 10">
          <a:hlinkClick xmlns:r="http://schemas.openxmlformats.org/officeDocument/2006/relationships" r:id="rId1"/>
          <a:extLst>
            <a:ext uri="{FF2B5EF4-FFF2-40B4-BE49-F238E27FC236}">
              <a16:creationId xmlns:a16="http://schemas.microsoft.com/office/drawing/2014/main" id="{00000000-0008-0000-0700-000078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57" name="TextBox 10">
          <a:hlinkClick xmlns:r="http://schemas.openxmlformats.org/officeDocument/2006/relationships" r:id="rId1"/>
          <a:extLst>
            <a:ext uri="{FF2B5EF4-FFF2-40B4-BE49-F238E27FC236}">
              <a16:creationId xmlns:a16="http://schemas.microsoft.com/office/drawing/2014/main" id="{00000000-0008-0000-0700-000079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58" name="TextBox 10">
          <a:hlinkClick xmlns:r="http://schemas.openxmlformats.org/officeDocument/2006/relationships" r:id="rId1"/>
          <a:extLst>
            <a:ext uri="{FF2B5EF4-FFF2-40B4-BE49-F238E27FC236}">
              <a16:creationId xmlns:a16="http://schemas.microsoft.com/office/drawing/2014/main" id="{00000000-0008-0000-0700-00007A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59" name="TextBox 10">
          <a:hlinkClick xmlns:r="http://schemas.openxmlformats.org/officeDocument/2006/relationships" r:id="rId1"/>
          <a:extLst>
            <a:ext uri="{FF2B5EF4-FFF2-40B4-BE49-F238E27FC236}">
              <a16:creationId xmlns:a16="http://schemas.microsoft.com/office/drawing/2014/main" id="{00000000-0008-0000-0700-00007B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60" name="TextBox 10">
          <a:hlinkClick xmlns:r="http://schemas.openxmlformats.org/officeDocument/2006/relationships" r:id="rId1"/>
          <a:extLst>
            <a:ext uri="{FF2B5EF4-FFF2-40B4-BE49-F238E27FC236}">
              <a16:creationId xmlns:a16="http://schemas.microsoft.com/office/drawing/2014/main" id="{00000000-0008-0000-0700-00007C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61" name="TextBox 10">
          <a:hlinkClick xmlns:r="http://schemas.openxmlformats.org/officeDocument/2006/relationships" r:id="rId1"/>
          <a:extLst>
            <a:ext uri="{FF2B5EF4-FFF2-40B4-BE49-F238E27FC236}">
              <a16:creationId xmlns:a16="http://schemas.microsoft.com/office/drawing/2014/main" id="{00000000-0008-0000-0700-00007D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62" name="TextBox 10">
          <a:hlinkClick xmlns:r="http://schemas.openxmlformats.org/officeDocument/2006/relationships" r:id="rId1"/>
          <a:extLst>
            <a:ext uri="{FF2B5EF4-FFF2-40B4-BE49-F238E27FC236}">
              <a16:creationId xmlns:a16="http://schemas.microsoft.com/office/drawing/2014/main" id="{00000000-0008-0000-0700-00007E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63" name="TextBox 10">
          <a:hlinkClick xmlns:r="http://schemas.openxmlformats.org/officeDocument/2006/relationships" r:id="rId1"/>
          <a:extLst>
            <a:ext uri="{FF2B5EF4-FFF2-40B4-BE49-F238E27FC236}">
              <a16:creationId xmlns:a16="http://schemas.microsoft.com/office/drawing/2014/main" id="{00000000-0008-0000-0700-00007F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64" name="TextBox 10">
          <a:hlinkClick xmlns:r="http://schemas.openxmlformats.org/officeDocument/2006/relationships" r:id="rId1"/>
          <a:extLst>
            <a:ext uri="{FF2B5EF4-FFF2-40B4-BE49-F238E27FC236}">
              <a16:creationId xmlns:a16="http://schemas.microsoft.com/office/drawing/2014/main" id="{00000000-0008-0000-0700-000080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65" name="TextBox 10">
          <a:hlinkClick xmlns:r="http://schemas.openxmlformats.org/officeDocument/2006/relationships" r:id="rId1"/>
          <a:extLst>
            <a:ext uri="{FF2B5EF4-FFF2-40B4-BE49-F238E27FC236}">
              <a16:creationId xmlns:a16="http://schemas.microsoft.com/office/drawing/2014/main" id="{00000000-0008-0000-0700-000081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66" name="TextBox 10">
          <a:hlinkClick xmlns:r="http://schemas.openxmlformats.org/officeDocument/2006/relationships" r:id="rId1"/>
          <a:extLst>
            <a:ext uri="{FF2B5EF4-FFF2-40B4-BE49-F238E27FC236}">
              <a16:creationId xmlns:a16="http://schemas.microsoft.com/office/drawing/2014/main" id="{00000000-0008-0000-0700-000082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67" name="TextBox 10">
          <a:hlinkClick xmlns:r="http://schemas.openxmlformats.org/officeDocument/2006/relationships" r:id="rId1"/>
          <a:extLst>
            <a:ext uri="{FF2B5EF4-FFF2-40B4-BE49-F238E27FC236}">
              <a16:creationId xmlns:a16="http://schemas.microsoft.com/office/drawing/2014/main" id="{00000000-0008-0000-0700-000083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68" name="TextBox 10">
          <a:hlinkClick xmlns:r="http://schemas.openxmlformats.org/officeDocument/2006/relationships" r:id="rId1"/>
          <a:extLst>
            <a:ext uri="{FF2B5EF4-FFF2-40B4-BE49-F238E27FC236}">
              <a16:creationId xmlns:a16="http://schemas.microsoft.com/office/drawing/2014/main" id="{00000000-0008-0000-0700-000084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69" name="TextBox 10">
          <a:hlinkClick xmlns:r="http://schemas.openxmlformats.org/officeDocument/2006/relationships" r:id="rId1"/>
          <a:extLst>
            <a:ext uri="{FF2B5EF4-FFF2-40B4-BE49-F238E27FC236}">
              <a16:creationId xmlns:a16="http://schemas.microsoft.com/office/drawing/2014/main" id="{00000000-0008-0000-0700-000085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70" name="TextBox 10">
          <a:hlinkClick xmlns:r="http://schemas.openxmlformats.org/officeDocument/2006/relationships" r:id="rId1"/>
          <a:extLst>
            <a:ext uri="{FF2B5EF4-FFF2-40B4-BE49-F238E27FC236}">
              <a16:creationId xmlns:a16="http://schemas.microsoft.com/office/drawing/2014/main" id="{00000000-0008-0000-0700-000086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71" name="TextBox 10">
          <a:hlinkClick xmlns:r="http://schemas.openxmlformats.org/officeDocument/2006/relationships" r:id="rId1"/>
          <a:extLst>
            <a:ext uri="{FF2B5EF4-FFF2-40B4-BE49-F238E27FC236}">
              <a16:creationId xmlns:a16="http://schemas.microsoft.com/office/drawing/2014/main" id="{00000000-0008-0000-0700-000087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72" name="TextBox 10">
          <a:hlinkClick xmlns:r="http://schemas.openxmlformats.org/officeDocument/2006/relationships" r:id="rId1"/>
          <a:extLst>
            <a:ext uri="{FF2B5EF4-FFF2-40B4-BE49-F238E27FC236}">
              <a16:creationId xmlns:a16="http://schemas.microsoft.com/office/drawing/2014/main" id="{00000000-0008-0000-0700-000088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73" name="TextBox 10">
          <a:hlinkClick xmlns:r="http://schemas.openxmlformats.org/officeDocument/2006/relationships" r:id="rId1"/>
          <a:extLst>
            <a:ext uri="{FF2B5EF4-FFF2-40B4-BE49-F238E27FC236}">
              <a16:creationId xmlns:a16="http://schemas.microsoft.com/office/drawing/2014/main" id="{00000000-0008-0000-0700-000089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74" name="TextBox 10">
          <a:hlinkClick xmlns:r="http://schemas.openxmlformats.org/officeDocument/2006/relationships" r:id="rId1"/>
          <a:extLst>
            <a:ext uri="{FF2B5EF4-FFF2-40B4-BE49-F238E27FC236}">
              <a16:creationId xmlns:a16="http://schemas.microsoft.com/office/drawing/2014/main" id="{00000000-0008-0000-0700-00008A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75" name="TextBox 10">
          <a:hlinkClick xmlns:r="http://schemas.openxmlformats.org/officeDocument/2006/relationships" r:id="rId1"/>
          <a:extLst>
            <a:ext uri="{FF2B5EF4-FFF2-40B4-BE49-F238E27FC236}">
              <a16:creationId xmlns:a16="http://schemas.microsoft.com/office/drawing/2014/main" id="{00000000-0008-0000-0700-00008B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76" name="TextBox 10">
          <a:hlinkClick xmlns:r="http://schemas.openxmlformats.org/officeDocument/2006/relationships" r:id="rId1"/>
          <a:extLst>
            <a:ext uri="{FF2B5EF4-FFF2-40B4-BE49-F238E27FC236}">
              <a16:creationId xmlns:a16="http://schemas.microsoft.com/office/drawing/2014/main" id="{00000000-0008-0000-0700-00008C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77" name="TextBox 10">
          <a:hlinkClick xmlns:r="http://schemas.openxmlformats.org/officeDocument/2006/relationships" r:id="rId1"/>
          <a:extLst>
            <a:ext uri="{FF2B5EF4-FFF2-40B4-BE49-F238E27FC236}">
              <a16:creationId xmlns:a16="http://schemas.microsoft.com/office/drawing/2014/main" id="{00000000-0008-0000-0700-00008D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78" name="TextBox 10">
          <a:hlinkClick xmlns:r="http://schemas.openxmlformats.org/officeDocument/2006/relationships" r:id="rId1"/>
          <a:extLst>
            <a:ext uri="{FF2B5EF4-FFF2-40B4-BE49-F238E27FC236}">
              <a16:creationId xmlns:a16="http://schemas.microsoft.com/office/drawing/2014/main" id="{00000000-0008-0000-0700-00008E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79" name="TextBox 10">
          <a:hlinkClick xmlns:r="http://schemas.openxmlformats.org/officeDocument/2006/relationships" r:id="rId1"/>
          <a:extLst>
            <a:ext uri="{FF2B5EF4-FFF2-40B4-BE49-F238E27FC236}">
              <a16:creationId xmlns:a16="http://schemas.microsoft.com/office/drawing/2014/main" id="{00000000-0008-0000-0700-00008F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80" name="TextBox 10">
          <a:hlinkClick xmlns:r="http://schemas.openxmlformats.org/officeDocument/2006/relationships" r:id="rId1"/>
          <a:extLst>
            <a:ext uri="{FF2B5EF4-FFF2-40B4-BE49-F238E27FC236}">
              <a16:creationId xmlns:a16="http://schemas.microsoft.com/office/drawing/2014/main" id="{00000000-0008-0000-0700-000090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81" name="TextBox 10">
          <a:hlinkClick xmlns:r="http://schemas.openxmlformats.org/officeDocument/2006/relationships" r:id="rId1"/>
          <a:extLst>
            <a:ext uri="{FF2B5EF4-FFF2-40B4-BE49-F238E27FC236}">
              <a16:creationId xmlns:a16="http://schemas.microsoft.com/office/drawing/2014/main" id="{00000000-0008-0000-0700-000091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82" name="TextBox 10">
          <a:hlinkClick xmlns:r="http://schemas.openxmlformats.org/officeDocument/2006/relationships" r:id="rId1"/>
          <a:extLst>
            <a:ext uri="{FF2B5EF4-FFF2-40B4-BE49-F238E27FC236}">
              <a16:creationId xmlns:a16="http://schemas.microsoft.com/office/drawing/2014/main" id="{00000000-0008-0000-0700-000092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83" name="TextBox 10">
          <a:hlinkClick xmlns:r="http://schemas.openxmlformats.org/officeDocument/2006/relationships" r:id="rId1"/>
          <a:extLst>
            <a:ext uri="{FF2B5EF4-FFF2-40B4-BE49-F238E27FC236}">
              <a16:creationId xmlns:a16="http://schemas.microsoft.com/office/drawing/2014/main" id="{00000000-0008-0000-0700-000093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84" name="TextBox 10">
          <a:hlinkClick xmlns:r="http://schemas.openxmlformats.org/officeDocument/2006/relationships" r:id="rId1"/>
          <a:extLst>
            <a:ext uri="{FF2B5EF4-FFF2-40B4-BE49-F238E27FC236}">
              <a16:creationId xmlns:a16="http://schemas.microsoft.com/office/drawing/2014/main" id="{00000000-0008-0000-0700-000094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85" name="TextBox 10">
          <a:hlinkClick xmlns:r="http://schemas.openxmlformats.org/officeDocument/2006/relationships" r:id="rId1"/>
          <a:extLst>
            <a:ext uri="{FF2B5EF4-FFF2-40B4-BE49-F238E27FC236}">
              <a16:creationId xmlns:a16="http://schemas.microsoft.com/office/drawing/2014/main" id="{00000000-0008-0000-0700-000095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86" name="TextBox 10">
          <a:hlinkClick xmlns:r="http://schemas.openxmlformats.org/officeDocument/2006/relationships" r:id="rId1"/>
          <a:extLst>
            <a:ext uri="{FF2B5EF4-FFF2-40B4-BE49-F238E27FC236}">
              <a16:creationId xmlns:a16="http://schemas.microsoft.com/office/drawing/2014/main" id="{00000000-0008-0000-0700-000096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87" name="TextBox 10">
          <a:hlinkClick xmlns:r="http://schemas.openxmlformats.org/officeDocument/2006/relationships" r:id="rId1"/>
          <a:extLst>
            <a:ext uri="{FF2B5EF4-FFF2-40B4-BE49-F238E27FC236}">
              <a16:creationId xmlns:a16="http://schemas.microsoft.com/office/drawing/2014/main" id="{00000000-0008-0000-0700-000097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88" name="TextBox 10">
          <a:hlinkClick xmlns:r="http://schemas.openxmlformats.org/officeDocument/2006/relationships" r:id="rId1"/>
          <a:extLst>
            <a:ext uri="{FF2B5EF4-FFF2-40B4-BE49-F238E27FC236}">
              <a16:creationId xmlns:a16="http://schemas.microsoft.com/office/drawing/2014/main" id="{00000000-0008-0000-0700-000098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89" name="TextBox 10">
          <a:hlinkClick xmlns:r="http://schemas.openxmlformats.org/officeDocument/2006/relationships" r:id="rId1"/>
          <a:extLst>
            <a:ext uri="{FF2B5EF4-FFF2-40B4-BE49-F238E27FC236}">
              <a16:creationId xmlns:a16="http://schemas.microsoft.com/office/drawing/2014/main" id="{00000000-0008-0000-0700-000099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90" name="TextBox 10">
          <a:hlinkClick xmlns:r="http://schemas.openxmlformats.org/officeDocument/2006/relationships" r:id="rId1"/>
          <a:extLst>
            <a:ext uri="{FF2B5EF4-FFF2-40B4-BE49-F238E27FC236}">
              <a16:creationId xmlns:a16="http://schemas.microsoft.com/office/drawing/2014/main" id="{00000000-0008-0000-0700-00009A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91" name="TextBox 10">
          <a:hlinkClick xmlns:r="http://schemas.openxmlformats.org/officeDocument/2006/relationships" r:id="rId1"/>
          <a:extLst>
            <a:ext uri="{FF2B5EF4-FFF2-40B4-BE49-F238E27FC236}">
              <a16:creationId xmlns:a16="http://schemas.microsoft.com/office/drawing/2014/main" id="{00000000-0008-0000-0700-00009B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92" name="TextBox 10">
          <a:hlinkClick xmlns:r="http://schemas.openxmlformats.org/officeDocument/2006/relationships" r:id="rId1"/>
          <a:extLst>
            <a:ext uri="{FF2B5EF4-FFF2-40B4-BE49-F238E27FC236}">
              <a16:creationId xmlns:a16="http://schemas.microsoft.com/office/drawing/2014/main" id="{00000000-0008-0000-0700-00009C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93" name="TextBox 10">
          <a:hlinkClick xmlns:r="http://schemas.openxmlformats.org/officeDocument/2006/relationships" r:id="rId1"/>
          <a:extLst>
            <a:ext uri="{FF2B5EF4-FFF2-40B4-BE49-F238E27FC236}">
              <a16:creationId xmlns:a16="http://schemas.microsoft.com/office/drawing/2014/main" id="{00000000-0008-0000-0700-00009D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94" name="TextBox 10">
          <a:hlinkClick xmlns:r="http://schemas.openxmlformats.org/officeDocument/2006/relationships" r:id="rId1"/>
          <a:extLst>
            <a:ext uri="{FF2B5EF4-FFF2-40B4-BE49-F238E27FC236}">
              <a16:creationId xmlns:a16="http://schemas.microsoft.com/office/drawing/2014/main" id="{00000000-0008-0000-0700-00009E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95" name="TextBox 10">
          <a:hlinkClick xmlns:r="http://schemas.openxmlformats.org/officeDocument/2006/relationships" r:id="rId1"/>
          <a:extLst>
            <a:ext uri="{FF2B5EF4-FFF2-40B4-BE49-F238E27FC236}">
              <a16:creationId xmlns:a16="http://schemas.microsoft.com/office/drawing/2014/main" id="{00000000-0008-0000-0700-00009F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96" name="TextBox 10">
          <a:hlinkClick xmlns:r="http://schemas.openxmlformats.org/officeDocument/2006/relationships" r:id="rId1"/>
          <a:extLst>
            <a:ext uri="{FF2B5EF4-FFF2-40B4-BE49-F238E27FC236}">
              <a16:creationId xmlns:a16="http://schemas.microsoft.com/office/drawing/2014/main" id="{00000000-0008-0000-0700-0000A0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97" name="TextBox 10">
          <a:hlinkClick xmlns:r="http://schemas.openxmlformats.org/officeDocument/2006/relationships" r:id="rId1"/>
          <a:extLst>
            <a:ext uri="{FF2B5EF4-FFF2-40B4-BE49-F238E27FC236}">
              <a16:creationId xmlns:a16="http://schemas.microsoft.com/office/drawing/2014/main" id="{00000000-0008-0000-0700-0000A1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98" name="TextBox 10">
          <a:hlinkClick xmlns:r="http://schemas.openxmlformats.org/officeDocument/2006/relationships" r:id="rId1"/>
          <a:extLst>
            <a:ext uri="{FF2B5EF4-FFF2-40B4-BE49-F238E27FC236}">
              <a16:creationId xmlns:a16="http://schemas.microsoft.com/office/drawing/2014/main" id="{00000000-0008-0000-0700-0000A2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699" name="TextBox 10">
          <a:hlinkClick xmlns:r="http://schemas.openxmlformats.org/officeDocument/2006/relationships" r:id="rId1"/>
          <a:extLst>
            <a:ext uri="{FF2B5EF4-FFF2-40B4-BE49-F238E27FC236}">
              <a16:creationId xmlns:a16="http://schemas.microsoft.com/office/drawing/2014/main" id="{00000000-0008-0000-0700-0000A3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00" name="TextBox 10">
          <a:hlinkClick xmlns:r="http://schemas.openxmlformats.org/officeDocument/2006/relationships" r:id="rId1"/>
          <a:extLst>
            <a:ext uri="{FF2B5EF4-FFF2-40B4-BE49-F238E27FC236}">
              <a16:creationId xmlns:a16="http://schemas.microsoft.com/office/drawing/2014/main" id="{00000000-0008-0000-0700-0000A4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01" name="TextBox 10">
          <a:hlinkClick xmlns:r="http://schemas.openxmlformats.org/officeDocument/2006/relationships" r:id="rId1"/>
          <a:extLst>
            <a:ext uri="{FF2B5EF4-FFF2-40B4-BE49-F238E27FC236}">
              <a16:creationId xmlns:a16="http://schemas.microsoft.com/office/drawing/2014/main" id="{00000000-0008-0000-0700-0000A5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02" name="TextBox 10">
          <a:hlinkClick xmlns:r="http://schemas.openxmlformats.org/officeDocument/2006/relationships" r:id="rId1"/>
          <a:extLst>
            <a:ext uri="{FF2B5EF4-FFF2-40B4-BE49-F238E27FC236}">
              <a16:creationId xmlns:a16="http://schemas.microsoft.com/office/drawing/2014/main" id="{00000000-0008-0000-0700-0000A6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03" name="TextBox 10">
          <a:hlinkClick xmlns:r="http://schemas.openxmlformats.org/officeDocument/2006/relationships" r:id="rId1"/>
          <a:extLst>
            <a:ext uri="{FF2B5EF4-FFF2-40B4-BE49-F238E27FC236}">
              <a16:creationId xmlns:a16="http://schemas.microsoft.com/office/drawing/2014/main" id="{00000000-0008-0000-0700-0000A7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04" name="TextBox 10">
          <a:hlinkClick xmlns:r="http://schemas.openxmlformats.org/officeDocument/2006/relationships" r:id="rId1"/>
          <a:extLst>
            <a:ext uri="{FF2B5EF4-FFF2-40B4-BE49-F238E27FC236}">
              <a16:creationId xmlns:a16="http://schemas.microsoft.com/office/drawing/2014/main" id="{00000000-0008-0000-0700-0000A8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05" name="TextBox 10">
          <a:hlinkClick xmlns:r="http://schemas.openxmlformats.org/officeDocument/2006/relationships" r:id="rId1"/>
          <a:extLst>
            <a:ext uri="{FF2B5EF4-FFF2-40B4-BE49-F238E27FC236}">
              <a16:creationId xmlns:a16="http://schemas.microsoft.com/office/drawing/2014/main" id="{00000000-0008-0000-0700-0000A9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06" name="TextBox 10">
          <a:hlinkClick xmlns:r="http://schemas.openxmlformats.org/officeDocument/2006/relationships" r:id="rId1"/>
          <a:extLst>
            <a:ext uri="{FF2B5EF4-FFF2-40B4-BE49-F238E27FC236}">
              <a16:creationId xmlns:a16="http://schemas.microsoft.com/office/drawing/2014/main" id="{00000000-0008-0000-0700-0000AA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07" name="TextBox 10">
          <a:hlinkClick xmlns:r="http://schemas.openxmlformats.org/officeDocument/2006/relationships" r:id="rId1"/>
          <a:extLst>
            <a:ext uri="{FF2B5EF4-FFF2-40B4-BE49-F238E27FC236}">
              <a16:creationId xmlns:a16="http://schemas.microsoft.com/office/drawing/2014/main" id="{00000000-0008-0000-0700-0000AB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08" name="TextBox 10">
          <a:hlinkClick xmlns:r="http://schemas.openxmlformats.org/officeDocument/2006/relationships" r:id="rId1"/>
          <a:extLst>
            <a:ext uri="{FF2B5EF4-FFF2-40B4-BE49-F238E27FC236}">
              <a16:creationId xmlns:a16="http://schemas.microsoft.com/office/drawing/2014/main" id="{00000000-0008-0000-0700-0000AC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09" name="TextBox 10">
          <a:hlinkClick xmlns:r="http://schemas.openxmlformats.org/officeDocument/2006/relationships" r:id="rId1"/>
          <a:extLst>
            <a:ext uri="{FF2B5EF4-FFF2-40B4-BE49-F238E27FC236}">
              <a16:creationId xmlns:a16="http://schemas.microsoft.com/office/drawing/2014/main" id="{00000000-0008-0000-0700-0000AD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10" name="TextBox 10">
          <a:hlinkClick xmlns:r="http://schemas.openxmlformats.org/officeDocument/2006/relationships" r:id="rId1"/>
          <a:extLst>
            <a:ext uri="{FF2B5EF4-FFF2-40B4-BE49-F238E27FC236}">
              <a16:creationId xmlns:a16="http://schemas.microsoft.com/office/drawing/2014/main" id="{00000000-0008-0000-0700-0000AE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11" name="TextBox 10">
          <a:hlinkClick xmlns:r="http://schemas.openxmlformats.org/officeDocument/2006/relationships" r:id="rId1"/>
          <a:extLst>
            <a:ext uri="{FF2B5EF4-FFF2-40B4-BE49-F238E27FC236}">
              <a16:creationId xmlns:a16="http://schemas.microsoft.com/office/drawing/2014/main" id="{00000000-0008-0000-0700-0000AF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12" name="TextBox 10">
          <a:hlinkClick xmlns:r="http://schemas.openxmlformats.org/officeDocument/2006/relationships" r:id="rId1"/>
          <a:extLst>
            <a:ext uri="{FF2B5EF4-FFF2-40B4-BE49-F238E27FC236}">
              <a16:creationId xmlns:a16="http://schemas.microsoft.com/office/drawing/2014/main" id="{00000000-0008-0000-0700-0000B0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13" name="TextBox 10">
          <a:hlinkClick xmlns:r="http://schemas.openxmlformats.org/officeDocument/2006/relationships" r:id="rId1"/>
          <a:extLst>
            <a:ext uri="{FF2B5EF4-FFF2-40B4-BE49-F238E27FC236}">
              <a16:creationId xmlns:a16="http://schemas.microsoft.com/office/drawing/2014/main" id="{00000000-0008-0000-0700-0000B1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14" name="TextBox 10">
          <a:hlinkClick xmlns:r="http://schemas.openxmlformats.org/officeDocument/2006/relationships" r:id="rId1"/>
          <a:extLst>
            <a:ext uri="{FF2B5EF4-FFF2-40B4-BE49-F238E27FC236}">
              <a16:creationId xmlns:a16="http://schemas.microsoft.com/office/drawing/2014/main" id="{00000000-0008-0000-0700-0000B2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15" name="TextBox 10">
          <a:hlinkClick xmlns:r="http://schemas.openxmlformats.org/officeDocument/2006/relationships" r:id="rId1"/>
          <a:extLst>
            <a:ext uri="{FF2B5EF4-FFF2-40B4-BE49-F238E27FC236}">
              <a16:creationId xmlns:a16="http://schemas.microsoft.com/office/drawing/2014/main" id="{00000000-0008-0000-0700-0000B3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16" name="TextBox 10">
          <a:hlinkClick xmlns:r="http://schemas.openxmlformats.org/officeDocument/2006/relationships" r:id="rId1"/>
          <a:extLst>
            <a:ext uri="{FF2B5EF4-FFF2-40B4-BE49-F238E27FC236}">
              <a16:creationId xmlns:a16="http://schemas.microsoft.com/office/drawing/2014/main" id="{00000000-0008-0000-0700-0000B4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17" name="TextBox 10">
          <a:hlinkClick xmlns:r="http://schemas.openxmlformats.org/officeDocument/2006/relationships" r:id="rId1"/>
          <a:extLst>
            <a:ext uri="{FF2B5EF4-FFF2-40B4-BE49-F238E27FC236}">
              <a16:creationId xmlns:a16="http://schemas.microsoft.com/office/drawing/2014/main" id="{00000000-0008-0000-0700-0000B5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18" name="TextBox 10">
          <a:hlinkClick xmlns:r="http://schemas.openxmlformats.org/officeDocument/2006/relationships" r:id="rId1"/>
          <a:extLst>
            <a:ext uri="{FF2B5EF4-FFF2-40B4-BE49-F238E27FC236}">
              <a16:creationId xmlns:a16="http://schemas.microsoft.com/office/drawing/2014/main" id="{00000000-0008-0000-0700-0000B6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19" name="TextBox 10">
          <a:hlinkClick xmlns:r="http://schemas.openxmlformats.org/officeDocument/2006/relationships" r:id="rId1"/>
          <a:extLst>
            <a:ext uri="{FF2B5EF4-FFF2-40B4-BE49-F238E27FC236}">
              <a16:creationId xmlns:a16="http://schemas.microsoft.com/office/drawing/2014/main" id="{00000000-0008-0000-0700-0000B7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20" name="TextBox 10">
          <a:hlinkClick xmlns:r="http://schemas.openxmlformats.org/officeDocument/2006/relationships" r:id="rId1"/>
          <a:extLst>
            <a:ext uri="{FF2B5EF4-FFF2-40B4-BE49-F238E27FC236}">
              <a16:creationId xmlns:a16="http://schemas.microsoft.com/office/drawing/2014/main" id="{00000000-0008-0000-0700-0000B8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21" name="TextBox 10">
          <a:hlinkClick xmlns:r="http://schemas.openxmlformats.org/officeDocument/2006/relationships" r:id="rId1"/>
          <a:extLst>
            <a:ext uri="{FF2B5EF4-FFF2-40B4-BE49-F238E27FC236}">
              <a16:creationId xmlns:a16="http://schemas.microsoft.com/office/drawing/2014/main" id="{00000000-0008-0000-0700-0000B9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22" name="TextBox 10">
          <a:hlinkClick xmlns:r="http://schemas.openxmlformats.org/officeDocument/2006/relationships" r:id="rId1"/>
          <a:extLst>
            <a:ext uri="{FF2B5EF4-FFF2-40B4-BE49-F238E27FC236}">
              <a16:creationId xmlns:a16="http://schemas.microsoft.com/office/drawing/2014/main" id="{00000000-0008-0000-0700-0000BA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23" name="TextBox 10">
          <a:hlinkClick xmlns:r="http://schemas.openxmlformats.org/officeDocument/2006/relationships" r:id="rId1"/>
          <a:extLst>
            <a:ext uri="{FF2B5EF4-FFF2-40B4-BE49-F238E27FC236}">
              <a16:creationId xmlns:a16="http://schemas.microsoft.com/office/drawing/2014/main" id="{00000000-0008-0000-0700-0000BB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24" name="TextBox 10">
          <a:hlinkClick xmlns:r="http://schemas.openxmlformats.org/officeDocument/2006/relationships" r:id="rId1"/>
          <a:extLst>
            <a:ext uri="{FF2B5EF4-FFF2-40B4-BE49-F238E27FC236}">
              <a16:creationId xmlns:a16="http://schemas.microsoft.com/office/drawing/2014/main" id="{00000000-0008-0000-0700-0000BC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25" name="TextBox 10">
          <a:hlinkClick xmlns:r="http://schemas.openxmlformats.org/officeDocument/2006/relationships" r:id="rId1"/>
          <a:extLst>
            <a:ext uri="{FF2B5EF4-FFF2-40B4-BE49-F238E27FC236}">
              <a16:creationId xmlns:a16="http://schemas.microsoft.com/office/drawing/2014/main" id="{00000000-0008-0000-0700-0000BD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26" name="TextBox 10">
          <a:hlinkClick xmlns:r="http://schemas.openxmlformats.org/officeDocument/2006/relationships" r:id="rId1"/>
          <a:extLst>
            <a:ext uri="{FF2B5EF4-FFF2-40B4-BE49-F238E27FC236}">
              <a16:creationId xmlns:a16="http://schemas.microsoft.com/office/drawing/2014/main" id="{00000000-0008-0000-0700-0000BE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27" name="TextBox 10">
          <a:hlinkClick xmlns:r="http://schemas.openxmlformats.org/officeDocument/2006/relationships" r:id="rId1"/>
          <a:extLst>
            <a:ext uri="{FF2B5EF4-FFF2-40B4-BE49-F238E27FC236}">
              <a16:creationId xmlns:a16="http://schemas.microsoft.com/office/drawing/2014/main" id="{00000000-0008-0000-0700-0000BF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28" name="TextBox 10">
          <a:hlinkClick xmlns:r="http://schemas.openxmlformats.org/officeDocument/2006/relationships" r:id="rId1"/>
          <a:extLst>
            <a:ext uri="{FF2B5EF4-FFF2-40B4-BE49-F238E27FC236}">
              <a16:creationId xmlns:a16="http://schemas.microsoft.com/office/drawing/2014/main" id="{00000000-0008-0000-0700-0000C0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29" name="TextBox 10">
          <a:hlinkClick xmlns:r="http://schemas.openxmlformats.org/officeDocument/2006/relationships" r:id="rId1"/>
          <a:extLst>
            <a:ext uri="{FF2B5EF4-FFF2-40B4-BE49-F238E27FC236}">
              <a16:creationId xmlns:a16="http://schemas.microsoft.com/office/drawing/2014/main" id="{00000000-0008-0000-0700-0000C1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30" name="TextBox 10">
          <a:hlinkClick xmlns:r="http://schemas.openxmlformats.org/officeDocument/2006/relationships" r:id="rId1"/>
          <a:extLst>
            <a:ext uri="{FF2B5EF4-FFF2-40B4-BE49-F238E27FC236}">
              <a16:creationId xmlns:a16="http://schemas.microsoft.com/office/drawing/2014/main" id="{00000000-0008-0000-0700-0000C2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31" name="TextBox 10">
          <a:hlinkClick xmlns:r="http://schemas.openxmlformats.org/officeDocument/2006/relationships" r:id="rId1"/>
          <a:extLst>
            <a:ext uri="{FF2B5EF4-FFF2-40B4-BE49-F238E27FC236}">
              <a16:creationId xmlns:a16="http://schemas.microsoft.com/office/drawing/2014/main" id="{00000000-0008-0000-0700-0000C3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32" name="TextBox 10">
          <a:hlinkClick xmlns:r="http://schemas.openxmlformats.org/officeDocument/2006/relationships" r:id="rId1"/>
          <a:extLst>
            <a:ext uri="{FF2B5EF4-FFF2-40B4-BE49-F238E27FC236}">
              <a16:creationId xmlns:a16="http://schemas.microsoft.com/office/drawing/2014/main" id="{00000000-0008-0000-0700-0000C4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33" name="TextBox 10">
          <a:hlinkClick xmlns:r="http://schemas.openxmlformats.org/officeDocument/2006/relationships" r:id="rId1"/>
          <a:extLst>
            <a:ext uri="{FF2B5EF4-FFF2-40B4-BE49-F238E27FC236}">
              <a16:creationId xmlns:a16="http://schemas.microsoft.com/office/drawing/2014/main" id="{00000000-0008-0000-0700-0000C5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34" name="TextBox 10">
          <a:hlinkClick xmlns:r="http://schemas.openxmlformats.org/officeDocument/2006/relationships" r:id="rId1"/>
          <a:extLst>
            <a:ext uri="{FF2B5EF4-FFF2-40B4-BE49-F238E27FC236}">
              <a16:creationId xmlns:a16="http://schemas.microsoft.com/office/drawing/2014/main" id="{00000000-0008-0000-0700-0000C6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35" name="TextBox 10">
          <a:hlinkClick xmlns:r="http://schemas.openxmlformats.org/officeDocument/2006/relationships" r:id="rId1"/>
          <a:extLst>
            <a:ext uri="{FF2B5EF4-FFF2-40B4-BE49-F238E27FC236}">
              <a16:creationId xmlns:a16="http://schemas.microsoft.com/office/drawing/2014/main" id="{00000000-0008-0000-0700-0000C7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36" name="TextBox 10">
          <a:hlinkClick xmlns:r="http://schemas.openxmlformats.org/officeDocument/2006/relationships" r:id="rId1"/>
          <a:extLst>
            <a:ext uri="{FF2B5EF4-FFF2-40B4-BE49-F238E27FC236}">
              <a16:creationId xmlns:a16="http://schemas.microsoft.com/office/drawing/2014/main" id="{00000000-0008-0000-0700-0000C8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37" name="TextBox 10">
          <a:hlinkClick xmlns:r="http://schemas.openxmlformats.org/officeDocument/2006/relationships" r:id="rId1"/>
          <a:extLst>
            <a:ext uri="{FF2B5EF4-FFF2-40B4-BE49-F238E27FC236}">
              <a16:creationId xmlns:a16="http://schemas.microsoft.com/office/drawing/2014/main" id="{00000000-0008-0000-0700-0000C9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38" name="TextBox 10">
          <a:hlinkClick xmlns:r="http://schemas.openxmlformats.org/officeDocument/2006/relationships" r:id="rId1"/>
          <a:extLst>
            <a:ext uri="{FF2B5EF4-FFF2-40B4-BE49-F238E27FC236}">
              <a16:creationId xmlns:a16="http://schemas.microsoft.com/office/drawing/2014/main" id="{00000000-0008-0000-0700-0000CA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39" name="TextBox 10">
          <a:hlinkClick xmlns:r="http://schemas.openxmlformats.org/officeDocument/2006/relationships" r:id="rId1"/>
          <a:extLst>
            <a:ext uri="{FF2B5EF4-FFF2-40B4-BE49-F238E27FC236}">
              <a16:creationId xmlns:a16="http://schemas.microsoft.com/office/drawing/2014/main" id="{00000000-0008-0000-0700-0000CB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40" name="TextBox 10">
          <a:hlinkClick xmlns:r="http://schemas.openxmlformats.org/officeDocument/2006/relationships" r:id="rId1"/>
          <a:extLst>
            <a:ext uri="{FF2B5EF4-FFF2-40B4-BE49-F238E27FC236}">
              <a16:creationId xmlns:a16="http://schemas.microsoft.com/office/drawing/2014/main" id="{00000000-0008-0000-0700-0000CC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41" name="TextBox 10">
          <a:hlinkClick xmlns:r="http://schemas.openxmlformats.org/officeDocument/2006/relationships" r:id="rId1"/>
          <a:extLst>
            <a:ext uri="{FF2B5EF4-FFF2-40B4-BE49-F238E27FC236}">
              <a16:creationId xmlns:a16="http://schemas.microsoft.com/office/drawing/2014/main" id="{00000000-0008-0000-0700-0000CD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42" name="TextBox 10">
          <a:hlinkClick xmlns:r="http://schemas.openxmlformats.org/officeDocument/2006/relationships" r:id="rId1"/>
          <a:extLst>
            <a:ext uri="{FF2B5EF4-FFF2-40B4-BE49-F238E27FC236}">
              <a16:creationId xmlns:a16="http://schemas.microsoft.com/office/drawing/2014/main" id="{00000000-0008-0000-0700-0000CE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43" name="TextBox 10">
          <a:hlinkClick xmlns:r="http://schemas.openxmlformats.org/officeDocument/2006/relationships" r:id="rId1"/>
          <a:extLst>
            <a:ext uri="{FF2B5EF4-FFF2-40B4-BE49-F238E27FC236}">
              <a16:creationId xmlns:a16="http://schemas.microsoft.com/office/drawing/2014/main" id="{00000000-0008-0000-0700-0000CF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44" name="TextBox 10">
          <a:hlinkClick xmlns:r="http://schemas.openxmlformats.org/officeDocument/2006/relationships" r:id="rId1"/>
          <a:extLst>
            <a:ext uri="{FF2B5EF4-FFF2-40B4-BE49-F238E27FC236}">
              <a16:creationId xmlns:a16="http://schemas.microsoft.com/office/drawing/2014/main" id="{00000000-0008-0000-0700-0000D0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45" name="TextBox 10">
          <a:hlinkClick xmlns:r="http://schemas.openxmlformats.org/officeDocument/2006/relationships" r:id="rId1"/>
          <a:extLst>
            <a:ext uri="{FF2B5EF4-FFF2-40B4-BE49-F238E27FC236}">
              <a16:creationId xmlns:a16="http://schemas.microsoft.com/office/drawing/2014/main" id="{00000000-0008-0000-0700-0000D1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46" name="TextBox 10">
          <a:hlinkClick xmlns:r="http://schemas.openxmlformats.org/officeDocument/2006/relationships" r:id="rId1"/>
          <a:extLst>
            <a:ext uri="{FF2B5EF4-FFF2-40B4-BE49-F238E27FC236}">
              <a16:creationId xmlns:a16="http://schemas.microsoft.com/office/drawing/2014/main" id="{00000000-0008-0000-0700-0000D2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47" name="TextBox 10">
          <a:hlinkClick xmlns:r="http://schemas.openxmlformats.org/officeDocument/2006/relationships" r:id="rId1"/>
          <a:extLst>
            <a:ext uri="{FF2B5EF4-FFF2-40B4-BE49-F238E27FC236}">
              <a16:creationId xmlns:a16="http://schemas.microsoft.com/office/drawing/2014/main" id="{00000000-0008-0000-0700-0000D3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48" name="TextBox 10">
          <a:hlinkClick xmlns:r="http://schemas.openxmlformats.org/officeDocument/2006/relationships" r:id="rId1"/>
          <a:extLst>
            <a:ext uri="{FF2B5EF4-FFF2-40B4-BE49-F238E27FC236}">
              <a16:creationId xmlns:a16="http://schemas.microsoft.com/office/drawing/2014/main" id="{00000000-0008-0000-0700-0000D4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49" name="TextBox 10">
          <a:hlinkClick xmlns:r="http://schemas.openxmlformats.org/officeDocument/2006/relationships" r:id="rId1"/>
          <a:extLst>
            <a:ext uri="{FF2B5EF4-FFF2-40B4-BE49-F238E27FC236}">
              <a16:creationId xmlns:a16="http://schemas.microsoft.com/office/drawing/2014/main" id="{00000000-0008-0000-0700-0000D5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50" name="TextBox 10">
          <a:hlinkClick xmlns:r="http://schemas.openxmlformats.org/officeDocument/2006/relationships" r:id="rId1"/>
          <a:extLst>
            <a:ext uri="{FF2B5EF4-FFF2-40B4-BE49-F238E27FC236}">
              <a16:creationId xmlns:a16="http://schemas.microsoft.com/office/drawing/2014/main" id="{00000000-0008-0000-0700-0000D6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51" name="TextBox 10">
          <a:hlinkClick xmlns:r="http://schemas.openxmlformats.org/officeDocument/2006/relationships" r:id="rId1"/>
          <a:extLst>
            <a:ext uri="{FF2B5EF4-FFF2-40B4-BE49-F238E27FC236}">
              <a16:creationId xmlns:a16="http://schemas.microsoft.com/office/drawing/2014/main" id="{00000000-0008-0000-0700-0000D7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52" name="TextBox 10">
          <a:hlinkClick xmlns:r="http://schemas.openxmlformats.org/officeDocument/2006/relationships" r:id="rId1"/>
          <a:extLst>
            <a:ext uri="{FF2B5EF4-FFF2-40B4-BE49-F238E27FC236}">
              <a16:creationId xmlns:a16="http://schemas.microsoft.com/office/drawing/2014/main" id="{00000000-0008-0000-0700-0000D8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53" name="TextBox 10">
          <a:hlinkClick xmlns:r="http://schemas.openxmlformats.org/officeDocument/2006/relationships" r:id="rId1"/>
          <a:extLst>
            <a:ext uri="{FF2B5EF4-FFF2-40B4-BE49-F238E27FC236}">
              <a16:creationId xmlns:a16="http://schemas.microsoft.com/office/drawing/2014/main" id="{00000000-0008-0000-0700-0000D9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54" name="TextBox 10">
          <a:hlinkClick xmlns:r="http://schemas.openxmlformats.org/officeDocument/2006/relationships" r:id="rId1"/>
          <a:extLst>
            <a:ext uri="{FF2B5EF4-FFF2-40B4-BE49-F238E27FC236}">
              <a16:creationId xmlns:a16="http://schemas.microsoft.com/office/drawing/2014/main" id="{00000000-0008-0000-0700-0000DA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55" name="TextBox 10">
          <a:hlinkClick xmlns:r="http://schemas.openxmlformats.org/officeDocument/2006/relationships" r:id="rId1"/>
          <a:extLst>
            <a:ext uri="{FF2B5EF4-FFF2-40B4-BE49-F238E27FC236}">
              <a16:creationId xmlns:a16="http://schemas.microsoft.com/office/drawing/2014/main" id="{00000000-0008-0000-0700-0000DB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56" name="TextBox 10">
          <a:hlinkClick xmlns:r="http://schemas.openxmlformats.org/officeDocument/2006/relationships" r:id="rId1"/>
          <a:extLst>
            <a:ext uri="{FF2B5EF4-FFF2-40B4-BE49-F238E27FC236}">
              <a16:creationId xmlns:a16="http://schemas.microsoft.com/office/drawing/2014/main" id="{00000000-0008-0000-0700-0000DC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57" name="TextBox 10">
          <a:hlinkClick xmlns:r="http://schemas.openxmlformats.org/officeDocument/2006/relationships" r:id="rId1"/>
          <a:extLst>
            <a:ext uri="{FF2B5EF4-FFF2-40B4-BE49-F238E27FC236}">
              <a16:creationId xmlns:a16="http://schemas.microsoft.com/office/drawing/2014/main" id="{00000000-0008-0000-0700-0000DD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58" name="TextBox 10">
          <a:hlinkClick xmlns:r="http://schemas.openxmlformats.org/officeDocument/2006/relationships" r:id="rId1"/>
          <a:extLst>
            <a:ext uri="{FF2B5EF4-FFF2-40B4-BE49-F238E27FC236}">
              <a16:creationId xmlns:a16="http://schemas.microsoft.com/office/drawing/2014/main" id="{00000000-0008-0000-0700-0000DE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59" name="TextBox 10">
          <a:hlinkClick xmlns:r="http://schemas.openxmlformats.org/officeDocument/2006/relationships" r:id="rId1"/>
          <a:extLst>
            <a:ext uri="{FF2B5EF4-FFF2-40B4-BE49-F238E27FC236}">
              <a16:creationId xmlns:a16="http://schemas.microsoft.com/office/drawing/2014/main" id="{00000000-0008-0000-0700-0000DF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60" name="TextBox 10">
          <a:hlinkClick xmlns:r="http://schemas.openxmlformats.org/officeDocument/2006/relationships" r:id="rId1"/>
          <a:extLst>
            <a:ext uri="{FF2B5EF4-FFF2-40B4-BE49-F238E27FC236}">
              <a16:creationId xmlns:a16="http://schemas.microsoft.com/office/drawing/2014/main" id="{00000000-0008-0000-0700-0000E0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61" name="TextBox 10">
          <a:hlinkClick xmlns:r="http://schemas.openxmlformats.org/officeDocument/2006/relationships" r:id="rId1"/>
          <a:extLst>
            <a:ext uri="{FF2B5EF4-FFF2-40B4-BE49-F238E27FC236}">
              <a16:creationId xmlns:a16="http://schemas.microsoft.com/office/drawing/2014/main" id="{00000000-0008-0000-0700-0000E1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62" name="TextBox 10">
          <a:hlinkClick xmlns:r="http://schemas.openxmlformats.org/officeDocument/2006/relationships" r:id="rId1"/>
          <a:extLst>
            <a:ext uri="{FF2B5EF4-FFF2-40B4-BE49-F238E27FC236}">
              <a16:creationId xmlns:a16="http://schemas.microsoft.com/office/drawing/2014/main" id="{00000000-0008-0000-0700-0000E2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63" name="TextBox 10">
          <a:hlinkClick xmlns:r="http://schemas.openxmlformats.org/officeDocument/2006/relationships" r:id="rId1"/>
          <a:extLst>
            <a:ext uri="{FF2B5EF4-FFF2-40B4-BE49-F238E27FC236}">
              <a16:creationId xmlns:a16="http://schemas.microsoft.com/office/drawing/2014/main" id="{00000000-0008-0000-0700-0000E3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64" name="TextBox 10">
          <a:hlinkClick xmlns:r="http://schemas.openxmlformats.org/officeDocument/2006/relationships" r:id="rId1"/>
          <a:extLst>
            <a:ext uri="{FF2B5EF4-FFF2-40B4-BE49-F238E27FC236}">
              <a16:creationId xmlns:a16="http://schemas.microsoft.com/office/drawing/2014/main" id="{00000000-0008-0000-0700-0000E4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65" name="TextBox 10">
          <a:hlinkClick xmlns:r="http://schemas.openxmlformats.org/officeDocument/2006/relationships" r:id="rId1"/>
          <a:extLst>
            <a:ext uri="{FF2B5EF4-FFF2-40B4-BE49-F238E27FC236}">
              <a16:creationId xmlns:a16="http://schemas.microsoft.com/office/drawing/2014/main" id="{00000000-0008-0000-0700-0000E5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66" name="TextBox 10">
          <a:hlinkClick xmlns:r="http://schemas.openxmlformats.org/officeDocument/2006/relationships" r:id="rId1"/>
          <a:extLst>
            <a:ext uri="{FF2B5EF4-FFF2-40B4-BE49-F238E27FC236}">
              <a16:creationId xmlns:a16="http://schemas.microsoft.com/office/drawing/2014/main" id="{00000000-0008-0000-0700-0000E6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67" name="TextBox 10">
          <a:hlinkClick xmlns:r="http://schemas.openxmlformats.org/officeDocument/2006/relationships" r:id="rId1"/>
          <a:extLst>
            <a:ext uri="{FF2B5EF4-FFF2-40B4-BE49-F238E27FC236}">
              <a16:creationId xmlns:a16="http://schemas.microsoft.com/office/drawing/2014/main" id="{00000000-0008-0000-0700-0000E7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68" name="TextBox 10">
          <a:hlinkClick xmlns:r="http://schemas.openxmlformats.org/officeDocument/2006/relationships" r:id="rId1"/>
          <a:extLst>
            <a:ext uri="{FF2B5EF4-FFF2-40B4-BE49-F238E27FC236}">
              <a16:creationId xmlns:a16="http://schemas.microsoft.com/office/drawing/2014/main" id="{00000000-0008-0000-0700-0000E8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69" name="TextBox 10">
          <a:hlinkClick xmlns:r="http://schemas.openxmlformats.org/officeDocument/2006/relationships" r:id="rId1"/>
          <a:extLst>
            <a:ext uri="{FF2B5EF4-FFF2-40B4-BE49-F238E27FC236}">
              <a16:creationId xmlns:a16="http://schemas.microsoft.com/office/drawing/2014/main" id="{00000000-0008-0000-0700-0000E9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70" name="TextBox 10">
          <a:hlinkClick xmlns:r="http://schemas.openxmlformats.org/officeDocument/2006/relationships" r:id="rId1"/>
          <a:extLst>
            <a:ext uri="{FF2B5EF4-FFF2-40B4-BE49-F238E27FC236}">
              <a16:creationId xmlns:a16="http://schemas.microsoft.com/office/drawing/2014/main" id="{00000000-0008-0000-0700-0000EA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81</xdr:row>
      <xdr:rowOff>38100</xdr:rowOff>
    </xdr:from>
    <xdr:ext cx="2171700" cy="190500"/>
    <xdr:sp macro="" textlink="">
      <xdr:nvSpPr>
        <xdr:cNvPr id="1771" name="TextBox 10">
          <a:hlinkClick xmlns:r="http://schemas.openxmlformats.org/officeDocument/2006/relationships" r:id="rId1"/>
          <a:extLst>
            <a:ext uri="{FF2B5EF4-FFF2-40B4-BE49-F238E27FC236}">
              <a16:creationId xmlns:a16="http://schemas.microsoft.com/office/drawing/2014/main" id="{00000000-0008-0000-0700-0000EB06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772" name="TextBox 10">
          <a:hlinkClick xmlns:r="http://schemas.openxmlformats.org/officeDocument/2006/relationships" r:id="rId1"/>
          <a:extLst>
            <a:ext uri="{FF2B5EF4-FFF2-40B4-BE49-F238E27FC236}">
              <a16:creationId xmlns:a16="http://schemas.microsoft.com/office/drawing/2014/main" id="{00000000-0008-0000-0700-0000EC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773" name="TextBox 10">
          <a:hlinkClick xmlns:r="http://schemas.openxmlformats.org/officeDocument/2006/relationships" r:id="rId1"/>
          <a:extLst>
            <a:ext uri="{FF2B5EF4-FFF2-40B4-BE49-F238E27FC236}">
              <a16:creationId xmlns:a16="http://schemas.microsoft.com/office/drawing/2014/main" id="{00000000-0008-0000-0700-0000ED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774" name="TextBox 10">
          <a:hlinkClick xmlns:r="http://schemas.openxmlformats.org/officeDocument/2006/relationships" r:id="rId1"/>
          <a:extLst>
            <a:ext uri="{FF2B5EF4-FFF2-40B4-BE49-F238E27FC236}">
              <a16:creationId xmlns:a16="http://schemas.microsoft.com/office/drawing/2014/main" id="{00000000-0008-0000-0700-0000EE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775" name="TextBox 10">
          <a:hlinkClick xmlns:r="http://schemas.openxmlformats.org/officeDocument/2006/relationships" r:id="rId1"/>
          <a:extLst>
            <a:ext uri="{FF2B5EF4-FFF2-40B4-BE49-F238E27FC236}">
              <a16:creationId xmlns:a16="http://schemas.microsoft.com/office/drawing/2014/main" id="{00000000-0008-0000-0700-0000EF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776" name="TextBox 10">
          <a:hlinkClick xmlns:r="http://schemas.openxmlformats.org/officeDocument/2006/relationships" r:id="rId1"/>
          <a:extLst>
            <a:ext uri="{FF2B5EF4-FFF2-40B4-BE49-F238E27FC236}">
              <a16:creationId xmlns:a16="http://schemas.microsoft.com/office/drawing/2014/main" id="{00000000-0008-0000-0700-0000F0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777" name="TextBox 10">
          <a:hlinkClick xmlns:r="http://schemas.openxmlformats.org/officeDocument/2006/relationships" r:id="rId1"/>
          <a:extLst>
            <a:ext uri="{FF2B5EF4-FFF2-40B4-BE49-F238E27FC236}">
              <a16:creationId xmlns:a16="http://schemas.microsoft.com/office/drawing/2014/main" id="{00000000-0008-0000-0700-0000F1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778" name="TextBox 10">
          <a:hlinkClick xmlns:r="http://schemas.openxmlformats.org/officeDocument/2006/relationships" r:id="rId1"/>
          <a:extLst>
            <a:ext uri="{FF2B5EF4-FFF2-40B4-BE49-F238E27FC236}">
              <a16:creationId xmlns:a16="http://schemas.microsoft.com/office/drawing/2014/main" id="{00000000-0008-0000-0700-0000F2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779" name="TextBox 10">
          <a:hlinkClick xmlns:r="http://schemas.openxmlformats.org/officeDocument/2006/relationships" r:id="rId1"/>
          <a:extLst>
            <a:ext uri="{FF2B5EF4-FFF2-40B4-BE49-F238E27FC236}">
              <a16:creationId xmlns:a16="http://schemas.microsoft.com/office/drawing/2014/main" id="{00000000-0008-0000-0700-0000F3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780" name="TextBox 10">
          <a:hlinkClick xmlns:r="http://schemas.openxmlformats.org/officeDocument/2006/relationships" r:id="rId1"/>
          <a:extLst>
            <a:ext uri="{FF2B5EF4-FFF2-40B4-BE49-F238E27FC236}">
              <a16:creationId xmlns:a16="http://schemas.microsoft.com/office/drawing/2014/main" id="{00000000-0008-0000-0700-0000F4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781" name="TextBox 10">
          <a:hlinkClick xmlns:r="http://schemas.openxmlformats.org/officeDocument/2006/relationships" r:id="rId1"/>
          <a:extLst>
            <a:ext uri="{FF2B5EF4-FFF2-40B4-BE49-F238E27FC236}">
              <a16:creationId xmlns:a16="http://schemas.microsoft.com/office/drawing/2014/main" id="{00000000-0008-0000-0700-0000F5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782" name="TextBox 10">
          <a:hlinkClick xmlns:r="http://schemas.openxmlformats.org/officeDocument/2006/relationships" r:id="rId1"/>
          <a:extLst>
            <a:ext uri="{FF2B5EF4-FFF2-40B4-BE49-F238E27FC236}">
              <a16:creationId xmlns:a16="http://schemas.microsoft.com/office/drawing/2014/main" id="{00000000-0008-0000-0700-0000F6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783" name="TextBox 10">
          <a:hlinkClick xmlns:r="http://schemas.openxmlformats.org/officeDocument/2006/relationships" r:id="rId1"/>
          <a:extLst>
            <a:ext uri="{FF2B5EF4-FFF2-40B4-BE49-F238E27FC236}">
              <a16:creationId xmlns:a16="http://schemas.microsoft.com/office/drawing/2014/main" id="{00000000-0008-0000-0700-0000F7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784" name="TextBox 10">
          <a:hlinkClick xmlns:r="http://schemas.openxmlformats.org/officeDocument/2006/relationships" r:id="rId1"/>
          <a:extLst>
            <a:ext uri="{FF2B5EF4-FFF2-40B4-BE49-F238E27FC236}">
              <a16:creationId xmlns:a16="http://schemas.microsoft.com/office/drawing/2014/main" id="{00000000-0008-0000-0700-0000F8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785" name="TextBox 10">
          <a:hlinkClick xmlns:r="http://schemas.openxmlformats.org/officeDocument/2006/relationships" r:id="rId1"/>
          <a:extLst>
            <a:ext uri="{FF2B5EF4-FFF2-40B4-BE49-F238E27FC236}">
              <a16:creationId xmlns:a16="http://schemas.microsoft.com/office/drawing/2014/main" id="{00000000-0008-0000-0700-0000F9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786" name="TextBox 10">
          <a:hlinkClick xmlns:r="http://schemas.openxmlformats.org/officeDocument/2006/relationships" r:id="rId1"/>
          <a:extLst>
            <a:ext uri="{FF2B5EF4-FFF2-40B4-BE49-F238E27FC236}">
              <a16:creationId xmlns:a16="http://schemas.microsoft.com/office/drawing/2014/main" id="{00000000-0008-0000-0700-0000FA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787" name="TextBox 10">
          <a:hlinkClick xmlns:r="http://schemas.openxmlformats.org/officeDocument/2006/relationships" r:id="rId1"/>
          <a:extLst>
            <a:ext uri="{FF2B5EF4-FFF2-40B4-BE49-F238E27FC236}">
              <a16:creationId xmlns:a16="http://schemas.microsoft.com/office/drawing/2014/main" id="{00000000-0008-0000-0700-0000FB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788" name="TextBox 10">
          <a:hlinkClick xmlns:r="http://schemas.openxmlformats.org/officeDocument/2006/relationships" r:id="rId1"/>
          <a:extLst>
            <a:ext uri="{FF2B5EF4-FFF2-40B4-BE49-F238E27FC236}">
              <a16:creationId xmlns:a16="http://schemas.microsoft.com/office/drawing/2014/main" id="{00000000-0008-0000-0700-0000FC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789" name="TextBox 10">
          <a:hlinkClick xmlns:r="http://schemas.openxmlformats.org/officeDocument/2006/relationships" r:id="rId1"/>
          <a:extLst>
            <a:ext uri="{FF2B5EF4-FFF2-40B4-BE49-F238E27FC236}">
              <a16:creationId xmlns:a16="http://schemas.microsoft.com/office/drawing/2014/main" id="{00000000-0008-0000-0700-0000FD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790" name="TextBox 10">
          <a:hlinkClick xmlns:r="http://schemas.openxmlformats.org/officeDocument/2006/relationships" r:id="rId1"/>
          <a:extLst>
            <a:ext uri="{FF2B5EF4-FFF2-40B4-BE49-F238E27FC236}">
              <a16:creationId xmlns:a16="http://schemas.microsoft.com/office/drawing/2014/main" id="{00000000-0008-0000-0700-0000FE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791" name="TextBox 10">
          <a:hlinkClick xmlns:r="http://schemas.openxmlformats.org/officeDocument/2006/relationships" r:id="rId1"/>
          <a:extLst>
            <a:ext uri="{FF2B5EF4-FFF2-40B4-BE49-F238E27FC236}">
              <a16:creationId xmlns:a16="http://schemas.microsoft.com/office/drawing/2014/main" id="{00000000-0008-0000-0700-0000FF06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792" name="TextBox 10">
          <a:hlinkClick xmlns:r="http://schemas.openxmlformats.org/officeDocument/2006/relationships" r:id="rId1"/>
          <a:extLst>
            <a:ext uri="{FF2B5EF4-FFF2-40B4-BE49-F238E27FC236}">
              <a16:creationId xmlns:a16="http://schemas.microsoft.com/office/drawing/2014/main" id="{00000000-0008-0000-0700-000000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793" name="TextBox 10">
          <a:hlinkClick xmlns:r="http://schemas.openxmlformats.org/officeDocument/2006/relationships" r:id="rId1"/>
          <a:extLst>
            <a:ext uri="{FF2B5EF4-FFF2-40B4-BE49-F238E27FC236}">
              <a16:creationId xmlns:a16="http://schemas.microsoft.com/office/drawing/2014/main" id="{00000000-0008-0000-0700-000001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794" name="TextBox 10">
          <a:hlinkClick xmlns:r="http://schemas.openxmlformats.org/officeDocument/2006/relationships" r:id="rId1"/>
          <a:extLst>
            <a:ext uri="{FF2B5EF4-FFF2-40B4-BE49-F238E27FC236}">
              <a16:creationId xmlns:a16="http://schemas.microsoft.com/office/drawing/2014/main" id="{00000000-0008-0000-0700-000002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795" name="TextBox 10">
          <a:hlinkClick xmlns:r="http://schemas.openxmlformats.org/officeDocument/2006/relationships" r:id="rId1"/>
          <a:extLst>
            <a:ext uri="{FF2B5EF4-FFF2-40B4-BE49-F238E27FC236}">
              <a16:creationId xmlns:a16="http://schemas.microsoft.com/office/drawing/2014/main" id="{00000000-0008-0000-0700-000003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796" name="TextBox 10">
          <a:hlinkClick xmlns:r="http://schemas.openxmlformats.org/officeDocument/2006/relationships" r:id="rId1"/>
          <a:extLst>
            <a:ext uri="{FF2B5EF4-FFF2-40B4-BE49-F238E27FC236}">
              <a16:creationId xmlns:a16="http://schemas.microsoft.com/office/drawing/2014/main" id="{00000000-0008-0000-0700-000004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797" name="TextBox 10">
          <a:hlinkClick xmlns:r="http://schemas.openxmlformats.org/officeDocument/2006/relationships" r:id="rId1"/>
          <a:extLst>
            <a:ext uri="{FF2B5EF4-FFF2-40B4-BE49-F238E27FC236}">
              <a16:creationId xmlns:a16="http://schemas.microsoft.com/office/drawing/2014/main" id="{00000000-0008-0000-0700-000005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798" name="TextBox 10">
          <a:hlinkClick xmlns:r="http://schemas.openxmlformats.org/officeDocument/2006/relationships" r:id="rId1"/>
          <a:extLst>
            <a:ext uri="{FF2B5EF4-FFF2-40B4-BE49-F238E27FC236}">
              <a16:creationId xmlns:a16="http://schemas.microsoft.com/office/drawing/2014/main" id="{00000000-0008-0000-0700-000006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799" name="TextBox 10">
          <a:hlinkClick xmlns:r="http://schemas.openxmlformats.org/officeDocument/2006/relationships" r:id="rId1"/>
          <a:extLst>
            <a:ext uri="{FF2B5EF4-FFF2-40B4-BE49-F238E27FC236}">
              <a16:creationId xmlns:a16="http://schemas.microsoft.com/office/drawing/2014/main" id="{00000000-0008-0000-0700-000007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00" name="TextBox 10">
          <a:hlinkClick xmlns:r="http://schemas.openxmlformats.org/officeDocument/2006/relationships" r:id="rId1"/>
          <a:extLst>
            <a:ext uri="{FF2B5EF4-FFF2-40B4-BE49-F238E27FC236}">
              <a16:creationId xmlns:a16="http://schemas.microsoft.com/office/drawing/2014/main" id="{00000000-0008-0000-0700-000008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01" name="TextBox 10">
          <a:hlinkClick xmlns:r="http://schemas.openxmlformats.org/officeDocument/2006/relationships" r:id="rId1"/>
          <a:extLst>
            <a:ext uri="{FF2B5EF4-FFF2-40B4-BE49-F238E27FC236}">
              <a16:creationId xmlns:a16="http://schemas.microsoft.com/office/drawing/2014/main" id="{00000000-0008-0000-0700-000009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02" name="TextBox 10">
          <a:hlinkClick xmlns:r="http://schemas.openxmlformats.org/officeDocument/2006/relationships" r:id="rId1"/>
          <a:extLst>
            <a:ext uri="{FF2B5EF4-FFF2-40B4-BE49-F238E27FC236}">
              <a16:creationId xmlns:a16="http://schemas.microsoft.com/office/drawing/2014/main" id="{00000000-0008-0000-0700-00000A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03" name="TextBox 10">
          <a:hlinkClick xmlns:r="http://schemas.openxmlformats.org/officeDocument/2006/relationships" r:id="rId1"/>
          <a:extLst>
            <a:ext uri="{FF2B5EF4-FFF2-40B4-BE49-F238E27FC236}">
              <a16:creationId xmlns:a16="http://schemas.microsoft.com/office/drawing/2014/main" id="{00000000-0008-0000-0700-00000B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04" name="TextBox 10">
          <a:hlinkClick xmlns:r="http://schemas.openxmlformats.org/officeDocument/2006/relationships" r:id="rId1"/>
          <a:extLst>
            <a:ext uri="{FF2B5EF4-FFF2-40B4-BE49-F238E27FC236}">
              <a16:creationId xmlns:a16="http://schemas.microsoft.com/office/drawing/2014/main" id="{00000000-0008-0000-0700-00000C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05" name="TextBox 10">
          <a:hlinkClick xmlns:r="http://schemas.openxmlformats.org/officeDocument/2006/relationships" r:id="rId1"/>
          <a:extLst>
            <a:ext uri="{FF2B5EF4-FFF2-40B4-BE49-F238E27FC236}">
              <a16:creationId xmlns:a16="http://schemas.microsoft.com/office/drawing/2014/main" id="{00000000-0008-0000-0700-00000D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06" name="TextBox 10">
          <a:hlinkClick xmlns:r="http://schemas.openxmlformats.org/officeDocument/2006/relationships" r:id="rId1"/>
          <a:extLst>
            <a:ext uri="{FF2B5EF4-FFF2-40B4-BE49-F238E27FC236}">
              <a16:creationId xmlns:a16="http://schemas.microsoft.com/office/drawing/2014/main" id="{00000000-0008-0000-0700-00000E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07" name="TextBox 10">
          <a:hlinkClick xmlns:r="http://schemas.openxmlformats.org/officeDocument/2006/relationships" r:id="rId1"/>
          <a:extLst>
            <a:ext uri="{FF2B5EF4-FFF2-40B4-BE49-F238E27FC236}">
              <a16:creationId xmlns:a16="http://schemas.microsoft.com/office/drawing/2014/main" id="{00000000-0008-0000-0700-00000F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08" name="TextBox 10">
          <a:hlinkClick xmlns:r="http://schemas.openxmlformats.org/officeDocument/2006/relationships" r:id="rId1"/>
          <a:extLst>
            <a:ext uri="{FF2B5EF4-FFF2-40B4-BE49-F238E27FC236}">
              <a16:creationId xmlns:a16="http://schemas.microsoft.com/office/drawing/2014/main" id="{00000000-0008-0000-0700-000010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09" name="TextBox 10">
          <a:hlinkClick xmlns:r="http://schemas.openxmlformats.org/officeDocument/2006/relationships" r:id="rId1"/>
          <a:extLst>
            <a:ext uri="{FF2B5EF4-FFF2-40B4-BE49-F238E27FC236}">
              <a16:creationId xmlns:a16="http://schemas.microsoft.com/office/drawing/2014/main" id="{00000000-0008-0000-0700-000011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10" name="TextBox 10">
          <a:hlinkClick xmlns:r="http://schemas.openxmlformats.org/officeDocument/2006/relationships" r:id="rId1"/>
          <a:extLst>
            <a:ext uri="{FF2B5EF4-FFF2-40B4-BE49-F238E27FC236}">
              <a16:creationId xmlns:a16="http://schemas.microsoft.com/office/drawing/2014/main" id="{00000000-0008-0000-0700-000012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11" name="TextBox 10">
          <a:hlinkClick xmlns:r="http://schemas.openxmlformats.org/officeDocument/2006/relationships" r:id="rId1"/>
          <a:extLst>
            <a:ext uri="{FF2B5EF4-FFF2-40B4-BE49-F238E27FC236}">
              <a16:creationId xmlns:a16="http://schemas.microsoft.com/office/drawing/2014/main" id="{00000000-0008-0000-0700-000013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12" name="TextBox 10">
          <a:hlinkClick xmlns:r="http://schemas.openxmlformats.org/officeDocument/2006/relationships" r:id="rId1"/>
          <a:extLst>
            <a:ext uri="{FF2B5EF4-FFF2-40B4-BE49-F238E27FC236}">
              <a16:creationId xmlns:a16="http://schemas.microsoft.com/office/drawing/2014/main" id="{00000000-0008-0000-0700-000014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13" name="TextBox 10">
          <a:hlinkClick xmlns:r="http://schemas.openxmlformats.org/officeDocument/2006/relationships" r:id="rId1"/>
          <a:extLst>
            <a:ext uri="{FF2B5EF4-FFF2-40B4-BE49-F238E27FC236}">
              <a16:creationId xmlns:a16="http://schemas.microsoft.com/office/drawing/2014/main" id="{00000000-0008-0000-0700-000015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14" name="TextBox 10">
          <a:hlinkClick xmlns:r="http://schemas.openxmlformats.org/officeDocument/2006/relationships" r:id="rId1"/>
          <a:extLst>
            <a:ext uri="{FF2B5EF4-FFF2-40B4-BE49-F238E27FC236}">
              <a16:creationId xmlns:a16="http://schemas.microsoft.com/office/drawing/2014/main" id="{00000000-0008-0000-0700-000016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15" name="TextBox 10">
          <a:hlinkClick xmlns:r="http://schemas.openxmlformats.org/officeDocument/2006/relationships" r:id="rId1"/>
          <a:extLst>
            <a:ext uri="{FF2B5EF4-FFF2-40B4-BE49-F238E27FC236}">
              <a16:creationId xmlns:a16="http://schemas.microsoft.com/office/drawing/2014/main" id="{00000000-0008-0000-0700-000017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16" name="TextBox 10">
          <a:hlinkClick xmlns:r="http://schemas.openxmlformats.org/officeDocument/2006/relationships" r:id="rId1"/>
          <a:extLst>
            <a:ext uri="{FF2B5EF4-FFF2-40B4-BE49-F238E27FC236}">
              <a16:creationId xmlns:a16="http://schemas.microsoft.com/office/drawing/2014/main" id="{00000000-0008-0000-0700-000018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17" name="TextBox 10">
          <a:hlinkClick xmlns:r="http://schemas.openxmlformats.org/officeDocument/2006/relationships" r:id="rId1"/>
          <a:extLst>
            <a:ext uri="{FF2B5EF4-FFF2-40B4-BE49-F238E27FC236}">
              <a16:creationId xmlns:a16="http://schemas.microsoft.com/office/drawing/2014/main" id="{00000000-0008-0000-0700-000019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18" name="TextBox 10">
          <a:hlinkClick xmlns:r="http://schemas.openxmlformats.org/officeDocument/2006/relationships" r:id="rId1"/>
          <a:extLst>
            <a:ext uri="{FF2B5EF4-FFF2-40B4-BE49-F238E27FC236}">
              <a16:creationId xmlns:a16="http://schemas.microsoft.com/office/drawing/2014/main" id="{00000000-0008-0000-0700-00001A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19" name="TextBox 10">
          <a:hlinkClick xmlns:r="http://schemas.openxmlformats.org/officeDocument/2006/relationships" r:id="rId1"/>
          <a:extLst>
            <a:ext uri="{FF2B5EF4-FFF2-40B4-BE49-F238E27FC236}">
              <a16:creationId xmlns:a16="http://schemas.microsoft.com/office/drawing/2014/main" id="{00000000-0008-0000-0700-00001B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20" name="TextBox 10">
          <a:hlinkClick xmlns:r="http://schemas.openxmlformats.org/officeDocument/2006/relationships" r:id="rId1"/>
          <a:extLst>
            <a:ext uri="{FF2B5EF4-FFF2-40B4-BE49-F238E27FC236}">
              <a16:creationId xmlns:a16="http://schemas.microsoft.com/office/drawing/2014/main" id="{00000000-0008-0000-0700-00001C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21" name="TextBox 10">
          <a:hlinkClick xmlns:r="http://schemas.openxmlformats.org/officeDocument/2006/relationships" r:id="rId1"/>
          <a:extLst>
            <a:ext uri="{FF2B5EF4-FFF2-40B4-BE49-F238E27FC236}">
              <a16:creationId xmlns:a16="http://schemas.microsoft.com/office/drawing/2014/main" id="{00000000-0008-0000-0700-00001D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22" name="TextBox 10">
          <a:hlinkClick xmlns:r="http://schemas.openxmlformats.org/officeDocument/2006/relationships" r:id="rId1"/>
          <a:extLst>
            <a:ext uri="{FF2B5EF4-FFF2-40B4-BE49-F238E27FC236}">
              <a16:creationId xmlns:a16="http://schemas.microsoft.com/office/drawing/2014/main" id="{00000000-0008-0000-0700-00001E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23" name="TextBox 10">
          <a:hlinkClick xmlns:r="http://schemas.openxmlformats.org/officeDocument/2006/relationships" r:id="rId1"/>
          <a:extLst>
            <a:ext uri="{FF2B5EF4-FFF2-40B4-BE49-F238E27FC236}">
              <a16:creationId xmlns:a16="http://schemas.microsoft.com/office/drawing/2014/main" id="{00000000-0008-0000-0700-00001F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24" name="TextBox 10">
          <a:hlinkClick xmlns:r="http://schemas.openxmlformats.org/officeDocument/2006/relationships" r:id="rId1"/>
          <a:extLst>
            <a:ext uri="{FF2B5EF4-FFF2-40B4-BE49-F238E27FC236}">
              <a16:creationId xmlns:a16="http://schemas.microsoft.com/office/drawing/2014/main" id="{00000000-0008-0000-0700-000020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25" name="TextBox 10">
          <a:hlinkClick xmlns:r="http://schemas.openxmlformats.org/officeDocument/2006/relationships" r:id="rId1"/>
          <a:extLst>
            <a:ext uri="{FF2B5EF4-FFF2-40B4-BE49-F238E27FC236}">
              <a16:creationId xmlns:a16="http://schemas.microsoft.com/office/drawing/2014/main" id="{00000000-0008-0000-0700-000021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26" name="TextBox 10">
          <a:hlinkClick xmlns:r="http://schemas.openxmlformats.org/officeDocument/2006/relationships" r:id="rId1"/>
          <a:extLst>
            <a:ext uri="{FF2B5EF4-FFF2-40B4-BE49-F238E27FC236}">
              <a16:creationId xmlns:a16="http://schemas.microsoft.com/office/drawing/2014/main" id="{00000000-0008-0000-0700-000022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27" name="TextBox 10">
          <a:hlinkClick xmlns:r="http://schemas.openxmlformats.org/officeDocument/2006/relationships" r:id="rId1"/>
          <a:extLst>
            <a:ext uri="{FF2B5EF4-FFF2-40B4-BE49-F238E27FC236}">
              <a16:creationId xmlns:a16="http://schemas.microsoft.com/office/drawing/2014/main" id="{00000000-0008-0000-0700-000023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28" name="TextBox 10">
          <a:hlinkClick xmlns:r="http://schemas.openxmlformats.org/officeDocument/2006/relationships" r:id="rId1"/>
          <a:extLst>
            <a:ext uri="{FF2B5EF4-FFF2-40B4-BE49-F238E27FC236}">
              <a16:creationId xmlns:a16="http://schemas.microsoft.com/office/drawing/2014/main" id="{00000000-0008-0000-0700-000024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29" name="TextBox 10">
          <a:hlinkClick xmlns:r="http://schemas.openxmlformats.org/officeDocument/2006/relationships" r:id="rId1"/>
          <a:extLst>
            <a:ext uri="{FF2B5EF4-FFF2-40B4-BE49-F238E27FC236}">
              <a16:creationId xmlns:a16="http://schemas.microsoft.com/office/drawing/2014/main" id="{00000000-0008-0000-0700-000025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30" name="TextBox 10">
          <a:hlinkClick xmlns:r="http://schemas.openxmlformats.org/officeDocument/2006/relationships" r:id="rId1"/>
          <a:extLst>
            <a:ext uri="{FF2B5EF4-FFF2-40B4-BE49-F238E27FC236}">
              <a16:creationId xmlns:a16="http://schemas.microsoft.com/office/drawing/2014/main" id="{00000000-0008-0000-0700-000026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31" name="TextBox 10">
          <a:hlinkClick xmlns:r="http://schemas.openxmlformats.org/officeDocument/2006/relationships" r:id="rId1"/>
          <a:extLst>
            <a:ext uri="{FF2B5EF4-FFF2-40B4-BE49-F238E27FC236}">
              <a16:creationId xmlns:a16="http://schemas.microsoft.com/office/drawing/2014/main" id="{00000000-0008-0000-0700-000027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32" name="TextBox 10">
          <a:hlinkClick xmlns:r="http://schemas.openxmlformats.org/officeDocument/2006/relationships" r:id="rId1"/>
          <a:extLst>
            <a:ext uri="{FF2B5EF4-FFF2-40B4-BE49-F238E27FC236}">
              <a16:creationId xmlns:a16="http://schemas.microsoft.com/office/drawing/2014/main" id="{00000000-0008-0000-0700-000028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33" name="TextBox 10">
          <a:hlinkClick xmlns:r="http://schemas.openxmlformats.org/officeDocument/2006/relationships" r:id="rId1"/>
          <a:extLst>
            <a:ext uri="{FF2B5EF4-FFF2-40B4-BE49-F238E27FC236}">
              <a16:creationId xmlns:a16="http://schemas.microsoft.com/office/drawing/2014/main" id="{00000000-0008-0000-0700-000029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34" name="TextBox 10">
          <a:hlinkClick xmlns:r="http://schemas.openxmlformats.org/officeDocument/2006/relationships" r:id="rId1"/>
          <a:extLst>
            <a:ext uri="{FF2B5EF4-FFF2-40B4-BE49-F238E27FC236}">
              <a16:creationId xmlns:a16="http://schemas.microsoft.com/office/drawing/2014/main" id="{00000000-0008-0000-0700-00002A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35" name="TextBox 10">
          <a:hlinkClick xmlns:r="http://schemas.openxmlformats.org/officeDocument/2006/relationships" r:id="rId1"/>
          <a:extLst>
            <a:ext uri="{FF2B5EF4-FFF2-40B4-BE49-F238E27FC236}">
              <a16:creationId xmlns:a16="http://schemas.microsoft.com/office/drawing/2014/main" id="{00000000-0008-0000-0700-00002B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36" name="TextBox 10">
          <a:hlinkClick xmlns:r="http://schemas.openxmlformats.org/officeDocument/2006/relationships" r:id="rId1"/>
          <a:extLst>
            <a:ext uri="{FF2B5EF4-FFF2-40B4-BE49-F238E27FC236}">
              <a16:creationId xmlns:a16="http://schemas.microsoft.com/office/drawing/2014/main" id="{00000000-0008-0000-0700-00002C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37" name="TextBox 10">
          <a:hlinkClick xmlns:r="http://schemas.openxmlformats.org/officeDocument/2006/relationships" r:id="rId1"/>
          <a:extLst>
            <a:ext uri="{FF2B5EF4-FFF2-40B4-BE49-F238E27FC236}">
              <a16:creationId xmlns:a16="http://schemas.microsoft.com/office/drawing/2014/main" id="{00000000-0008-0000-0700-00002D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38" name="TextBox 10">
          <a:hlinkClick xmlns:r="http://schemas.openxmlformats.org/officeDocument/2006/relationships" r:id="rId1"/>
          <a:extLst>
            <a:ext uri="{FF2B5EF4-FFF2-40B4-BE49-F238E27FC236}">
              <a16:creationId xmlns:a16="http://schemas.microsoft.com/office/drawing/2014/main" id="{00000000-0008-0000-0700-00002E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39" name="TextBox 10">
          <a:hlinkClick xmlns:r="http://schemas.openxmlformats.org/officeDocument/2006/relationships" r:id="rId1"/>
          <a:extLst>
            <a:ext uri="{FF2B5EF4-FFF2-40B4-BE49-F238E27FC236}">
              <a16:creationId xmlns:a16="http://schemas.microsoft.com/office/drawing/2014/main" id="{00000000-0008-0000-0700-00002F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40" name="TextBox 10">
          <a:hlinkClick xmlns:r="http://schemas.openxmlformats.org/officeDocument/2006/relationships" r:id="rId1"/>
          <a:extLst>
            <a:ext uri="{FF2B5EF4-FFF2-40B4-BE49-F238E27FC236}">
              <a16:creationId xmlns:a16="http://schemas.microsoft.com/office/drawing/2014/main" id="{00000000-0008-0000-0700-000030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41" name="TextBox 10">
          <a:hlinkClick xmlns:r="http://schemas.openxmlformats.org/officeDocument/2006/relationships" r:id="rId1"/>
          <a:extLst>
            <a:ext uri="{FF2B5EF4-FFF2-40B4-BE49-F238E27FC236}">
              <a16:creationId xmlns:a16="http://schemas.microsoft.com/office/drawing/2014/main" id="{00000000-0008-0000-0700-000031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42" name="TextBox 10">
          <a:hlinkClick xmlns:r="http://schemas.openxmlformats.org/officeDocument/2006/relationships" r:id="rId1"/>
          <a:extLst>
            <a:ext uri="{FF2B5EF4-FFF2-40B4-BE49-F238E27FC236}">
              <a16:creationId xmlns:a16="http://schemas.microsoft.com/office/drawing/2014/main" id="{00000000-0008-0000-0700-000032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43" name="TextBox 10">
          <a:hlinkClick xmlns:r="http://schemas.openxmlformats.org/officeDocument/2006/relationships" r:id="rId1"/>
          <a:extLst>
            <a:ext uri="{FF2B5EF4-FFF2-40B4-BE49-F238E27FC236}">
              <a16:creationId xmlns:a16="http://schemas.microsoft.com/office/drawing/2014/main" id="{00000000-0008-0000-0700-000033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44" name="TextBox 10">
          <a:hlinkClick xmlns:r="http://schemas.openxmlformats.org/officeDocument/2006/relationships" r:id="rId1"/>
          <a:extLst>
            <a:ext uri="{FF2B5EF4-FFF2-40B4-BE49-F238E27FC236}">
              <a16:creationId xmlns:a16="http://schemas.microsoft.com/office/drawing/2014/main" id="{00000000-0008-0000-0700-000034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45" name="TextBox 10">
          <a:hlinkClick xmlns:r="http://schemas.openxmlformats.org/officeDocument/2006/relationships" r:id="rId1"/>
          <a:extLst>
            <a:ext uri="{FF2B5EF4-FFF2-40B4-BE49-F238E27FC236}">
              <a16:creationId xmlns:a16="http://schemas.microsoft.com/office/drawing/2014/main" id="{00000000-0008-0000-0700-000035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46" name="TextBox 10">
          <a:hlinkClick xmlns:r="http://schemas.openxmlformats.org/officeDocument/2006/relationships" r:id="rId1"/>
          <a:extLst>
            <a:ext uri="{FF2B5EF4-FFF2-40B4-BE49-F238E27FC236}">
              <a16:creationId xmlns:a16="http://schemas.microsoft.com/office/drawing/2014/main" id="{00000000-0008-0000-0700-000036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47" name="TextBox 10">
          <a:hlinkClick xmlns:r="http://schemas.openxmlformats.org/officeDocument/2006/relationships" r:id="rId1"/>
          <a:extLst>
            <a:ext uri="{FF2B5EF4-FFF2-40B4-BE49-F238E27FC236}">
              <a16:creationId xmlns:a16="http://schemas.microsoft.com/office/drawing/2014/main" id="{00000000-0008-0000-0700-000037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48" name="TextBox 10">
          <a:hlinkClick xmlns:r="http://schemas.openxmlformats.org/officeDocument/2006/relationships" r:id="rId1"/>
          <a:extLst>
            <a:ext uri="{FF2B5EF4-FFF2-40B4-BE49-F238E27FC236}">
              <a16:creationId xmlns:a16="http://schemas.microsoft.com/office/drawing/2014/main" id="{00000000-0008-0000-0700-000038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49" name="TextBox 10">
          <a:hlinkClick xmlns:r="http://schemas.openxmlformats.org/officeDocument/2006/relationships" r:id="rId1"/>
          <a:extLst>
            <a:ext uri="{FF2B5EF4-FFF2-40B4-BE49-F238E27FC236}">
              <a16:creationId xmlns:a16="http://schemas.microsoft.com/office/drawing/2014/main" id="{00000000-0008-0000-0700-000039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50" name="TextBox 10">
          <a:hlinkClick xmlns:r="http://schemas.openxmlformats.org/officeDocument/2006/relationships" r:id="rId1"/>
          <a:extLst>
            <a:ext uri="{FF2B5EF4-FFF2-40B4-BE49-F238E27FC236}">
              <a16:creationId xmlns:a16="http://schemas.microsoft.com/office/drawing/2014/main" id="{00000000-0008-0000-0700-00003A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51" name="TextBox 10">
          <a:hlinkClick xmlns:r="http://schemas.openxmlformats.org/officeDocument/2006/relationships" r:id="rId1"/>
          <a:extLst>
            <a:ext uri="{FF2B5EF4-FFF2-40B4-BE49-F238E27FC236}">
              <a16:creationId xmlns:a16="http://schemas.microsoft.com/office/drawing/2014/main" id="{00000000-0008-0000-0700-00003B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52" name="TextBox 10">
          <a:hlinkClick xmlns:r="http://schemas.openxmlformats.org/officeDocument/2006/relationships" r:id="rId1"/>
          <a:extLst>
            <a:ext uri="{FF2B5EF4-FFF2-40B4-BE49-F238E27FC236}">
              <a16:creationId xmlns:a16="http://schemas.microsoft.com/office/drawing/2014/main" id="{00000000-0008-0000-0700-00003C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53" name="TextBox 10">
          <a:hlinkClick xmlns:r="http://schemas.openxmlformats.org/officeDocument/2006/relationships" r:id="rId1"/>
          <a:extLst>
            <a:ext uri="{FF2B5EF4-FFF2-40B4-BE49-F238E27FC236}">
              <a16:creationId xmlns:a16="http://schemas.microsoft.com/office/drawing/2014/main" id="{00000000-0008-0000-0700-00003D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54" name="TextBox 10">
          <a:hlinkClick xmlns:r="http://schemas.openxmlformats.org/officeDocument/2006/relationships" r:id="rId1"/>
          <a:extLst>
            <a:ext uri="{FF2B5EF4-FFF2-40B4-BE49-F238E27FC236}">
              <a16:creationId xmlns:a16="http://schemas.microsoft.com/office/drawing/2014/main" id="{00000000-0008-0000-0700-00003E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55" name="TextBox 10">
          <a:hlinkClick xmlns:r="http://schemas.openxmlformats.org/officeDocument/2006/relationships" r:id="rId1"/>
          <a:extLst>
            <a:ext uri="{FF2B5EF4-FFF2-40B4-BE49-F238E27FC236}">
              <a16:creationId xmlns:a16="http://schemas.microsoft.com/office/drawing/2014/main" id="{00000000-0008-0000-0700-00003F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56" name="TextBox 10">
          <a:hlinkClick xmlns:r="http://schemas.openxmlformats.org/officeDocument/2006/relationships" r:id="rId1"/>
          <a:extLst>
            <a:ext uri="{FF2B5EF4-FFF2-40B4-BE49-F238E27FC236}">
              <a16:creationId xmlns:a16="http://schemas.microsoft.com/office/drawing/2014/main" id="{00000000-0008-0000-0700-000040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57" name="TextBox 10">
          <a:hlinkClick xmlns:r="http://schemas.openxmlformats.org/officeDocument/2006/relationships" r:id="rId1"/>
          <a:extLst>
            <a:ext uri="{FF2B5EF4-FFF2-40B4-BE49-F238E27FC236}">
              <a16:creationId xmlns:a16="http://schemas.microsoft.com/office/drawing/2014/main" id="{00000000-0008-0000-0700-000041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58" name="TextBox 10">
          <a:hlinkClick xmlns:r="http://schemas.openxmlformats.org/officeDocument/2006/relationships" r:id="rId1"/>
          <a:extLst>
            <a:ext uri="{FF2B5EF4-FFF2-40B4-BE49-F238E27FC236}">
              <a16:creationId xmlns:a16="http://schemas.microsoft.com/office/drawing/2014/main" id="{00000000-0008-0000-0700-000042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59" name="TextBox 10">
          <a:hlinkClick xmlns:r="http://schemas.openxmlformats.org/officeDocument/2006/relationships" r:id="rId1"/>
          <a:extLst>
            <a:ext uri="{FF2B5EF4-FFF2-40B4-BE49-F238E27FC236}">
              <a16:creationId xmlns:a16="http://schemas.microsoft.com/office/drawing/2014/main" id="{00000000-0008-0000-0700-000043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60" name="TextBox 10">
          <a:hlinkClick xmlns:r="http://schemas.openxmlformats.org/officeDocument/2006/relationships" r:id="rId1"/>
          <a:extLst>
            <a:ext uri="{FF2B5EF4-FFF2-40B4-BE49-F238E27FC236}">
              <a16:creationId xmlns:a16="http://schemas.microsoft.com/office/drawing/2014/main" id="{00000000-0008-0000-0700-000044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61" name="TextBox 10">
          <a:hlinkClick xmlns:r="http://schemas.openxmlformats.org/officeDocument/2006/relationships" r:id="rId1"/>
          <a:extLst>
            <a:ext uri="{FF2B5EF4-FFF2-40B4-BE49-F238E27FC236}">
              <a16:creationId xmlns:a16="http://schemas.microsoft.com/office/drawing/2014/main" id="{00000000-0008-0000-0700-000045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62" name="TextBox 10">
          <a:hlinkClick xmlns:r="http://schemas.openxmlformats.org/officeDocument/2006/relationships" r:id="rId1"/>
          <a:extLst>
            <a:ext uri="{FF2B5EF4-FFF2-40B4-BE49-F238E27FC236}">
              <a16:creationId xmlns:a16="http://schemas.microsoft.com/office/drawing/2014/main" id="{00000000-0008-0000-0700-000046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63" name="TextBox 10">
          <a:hlinkClick xmlns:r="http://schemas.openxmlformats.org/officeDocument/2006/relationships" r:id="rId1"/>
          <a:extLst>
            <a:ext uri="{FF2B5EF4-FFF2-40B4-BE49-F238E27FC236}">
              <a16:creationId xmlns:a16="http://schemas.microsoft.com/office/drawing/2014/main" id="{00000000-0008-0000-0700-000047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64" name="TextBox 10">
          <a:hlinkClick xmlns:r="http://schemas.openxmlformats.org/officeDocument/2006/relationships" r:id="rId1"/>
          <a:extLst>
            <a:ext uri="{FF2B5EF4-FFF2-40B4-BE49-F238E27FC236}">
              <a16:creationId xmlns:a16="http://schemas.microsoft.com/office/drawing/2014/main" id="{00000000-0008-0000-0700-000048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65" name="TextBox 10">
          <a:hlinkClick xmlns:r="http://schemas.openxmlformats.org/officeDocument/2006/relationships" r:id="rId1"/>
          <a:extLst>
            <a:ext uri="{FF2B5EF4-FFF2-40B4-BE49-F238E27FC236}">
              <a16:creationId xmlns:a16="http://schemas.microsoft.com/office/drawing/2014/main" id="{00000000-0008-0000-0700-000049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66" name="TextBox 10">
          <a:hlinkClick xmlns:r="http://schemas.openxmlformats.org/officeDocument/2006/relationships" r:id="rId1"/>
          <a:extLst>
            <a:ext uri="{FF2B5EF4-FFF2-40B4-BE49-F238E27FC236}">
              <a16:creationId xmlns:a16="http://schemas.microsoft.com/office/drawing/2014/main" id="{00000000-0008-0000-0700-00004A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67" name="TextBox 10">
          <a:hlinkClick xmlns:r="http://schemas.openxmlformats.org/officeDocument/2006/relationships" r:id="rId1"/>
          <a:extLst>
            <a:ext uri="{FF2B5EF4-FFF2-40B4-BE49-F238E27FC236}">
              <a16:creationId xmlns:a16="http://schemas.microsoft.com/office/drawing/2014/main" id="{00000000-0008-0000-0700-00004B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68" name="TextBox 10">
          <a:hlinkClick xmlns:r="http://schemas.openxmlformats.org/officeDocument/2006/relationships" r:id="rId1"/>
          <a:extLst>
            <a:ext uri="{FF2B5EF4-FFF2-40B4-BE49-F238E27FC236}">
              <a16:creationId xmlns:a16="http://schemas.microsoft.com/office/drawing/2014/main" id="{00000000-0008-0000-0700-00004C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69" name="TextBox 10">
          <a:hlinkClick xmlns:r="http://schemas.openxmlformats.org/officeDocument/2006/relationships" r:id="rId1"/>
          <a:extLst>
            <a:ext uri="{FF2B5EF4-FFF2-40B4-BE49-F238E27FC236}">
              <a16:creationId xmlns:a16="http://schemas.microsoft.com/office/drawing/2014/main" id="{00000000-0008-0000-0700-00004D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70" name="TextBox 10">
          <a:hlinkClick xmlns:r="http://schemas.openxmlformats.org/officeDocument/2006/relationships" r:id="rId1"/>
          <a:extLst>
            <a:ext uri="{FF2B5EF4-FFF2-40B4-BE49-F238E27FC236}">
              <a16:creationId xmlns:a16="http://schemas.microsoft.com/office/drawing/2014/main" id="{00000000-0008-0000-0700-00004E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71" name="TextBox 10">
          <a:hlinkClick xmlns:r="http://schemas.openxmlformats.org/officeDocument/2006/relationships" r:id="rId1"/>
          <a:extLst>
            <a:ext uri="{FF2B5EF4-FFF2-40B4-BE49-F238E27FC236}">
              <a16:creationId xmlns:a16="http://schemas.microsoft.com/office/drawing/2014/main" id="{00000000-0008-0000-0700-00004F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72" name="TextBox 10">
          <a:hlinkClick xmlns:r="http://schemas.openxmlformats.org/officeDocument/2006/relationships" r:id="rId1"/>
          <a:extLst>
            <a:ext uri="{FF2B5EF4-FFF2-40B4-BE49-F238E27FC236}">
              <a16:creationId xmlns:a16="http://schemas.microsoft.com/office/drawing/2014/main" id="{00000000-0008-0000-0700-000050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73" name="TextBox 10">
          <a:hlinkClick xmlns:r="http://schemas.openxmlformats.org/officeDocument/2006/relationships" r:id="rId1"/>
          <a:extLst>
            <a:ext uri="{FF2B5EF4-FFF2-40B4-BE49-F238E27FC236}">
              <a16:creationId xmlns:a16="http://schemas.microsoft.com/office/drawing/2014/main" id="{00000000-0008-0000-0700-000051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74" name="TextBox 10">
          <a:hlinkClick xmlns:r="http://schemas.openxmlformats.org/officeDocument/2006/relationships" r:id="rId1"/>
          <a:extLst>
            <a:ext uri="{FF2B5EF4-FFF2-40B4-BE49-F238E27FC236}">
              <a16:creationId xmlns:a16="http://schemas.microsoft.com/office/drawing/2014/main" id="{00000000-0008-0000-0700-000052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75" name="TextBox 10">
          <a:hlinkClick xmlns:r="http://schemas.openxmlformats.org/officeDocument/2006/relationships" r:id="rId1"/>
          <a:extLst>
            <a:ext uri="{FF2B5EF4-FFF2-40B4-BE49-F238E27FC236}">
              <a16:creationId xmlns:a16="http://schemas.microsoft.com/office/drawing/2014/main" id="{00000000-0008-0000-0700-000053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76" name="TextBox 10">
          <a:hlinkClick xmlns:r="http://schemas.openxmlformats.org/officeDocument/2006/relationships" r:id="rId1"/>
          <a:extLst>
            <a:ext uri="{FF2B5EF4-FFF2-40B4-BE49-F238E27FC236}">
              <a16:creationId xmlns:a16="http://schemas.microsoft.com/office/drawing/2014/main" id="{00000000-0008-0000-0700-000054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77" name="TextBox 10">
          <a:hlinkClick xmlns:r="http://schemas.openxmlformats.org/officeDocument/2006/relationships" r:id="rId1"/>
          <a:extLst>
            <a:ext uri="{FF2B5EF4-FFF2-40B4-BE49-F238E27FC236}">
              <a16:creationId xmlns:a16="http://schemas.microsoft.com/office/drawing/2014/main" id="{00000000-0008-0000-0700-000055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78" name="TextBox 10">
          <a:hlinkClick xmlns:r="http://schemas.openxmlformats.org/officeDocument/2006/relationships" r:id="rId1"/>
          <a:extLst>
            <a:ext uri="{FF2B5EF4-FFF2-40B4-BE49-F238E27FC236}">
              <a16:creationId xmlns:a16="http://schemas.microsoft.com/office/drawing/2014/main" id="{00000000-0008-0000-0700-000056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79" name="TextBox 10">
          <a:hlinkClick xmlns:r="http://schemas.openxmlformats.org/officeDocument/2006/relationships" r:id="rId1"/>
          <a:extLst>
            <a:ext uri="{FF2B5EF4-FFF2-40B4-BE49-F238E27FC236}">
              <a16:creationId xmlns:a16="http://schemas.microsoft.com/office/drawing/2014/main" id="{00000000-0008-0000-0700-000057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80" name="TextBox 10">
          <a:hlinkClick xmlns:r="http://schemas.openxmlformats.org/officeDocument/2006/relationships" r:id="rId1"/>
          <a:extLst>
            <a:ext uri="{FF2B5EF4-FFF2-40B4-BE49-F238E27FC236}">
              <a16:creationId xmlns:a16="http://schemas.microsoft.com/office/drawing/2014/main" id="{00000000-0008-0000-0700-000058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81" name="TextBox 10">
          <a:hlinkClick xmlns:r="http://schemas.openxmlformats.org/officeDocument/2006/relationships" r:id="rId1"/>
          <a:extLst>
            <a:ext uri="{FF2B5EF4-FFF2-40B4-BE49-F238E27FC236}">
              <a16:creationId xmlns:a16="http://schemas.microsoft.com/office/drawing/2014/main" id="{00000000-0008-0000-0700-000059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82" name="TextBox 10">
          <a:hlinkClick xmlns:r="http://schemas.openxmlformats.org/officeDocument/2006/relationships" r:id="rId1"/>
          <a:extLst>
            <a:ext uri="{FF2B5EF4-FFF2-40B4-BE49-F238E27FC236}">
              <a16:creationId xmlns:a16="http://schemas.microsoft.com/office/drawing/2014/main" id="{00000000-0008-0000-0700-00005A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83" name="TextBox 10">
          <a:hlinkClick xmlns:r="http://schemas.openxmlformats.org/officeDocument/2006/relationships" r:id="rId1"/>
          <a:extLst>
            <a:ext uri="{FF2B5EF4-FFF2-40B4-BE49-F238E27FC236}">
              <a16:creationId xmlns:a16="http://schemas.microsoft.com/office/drawing/2014/main" id="{00000000-0008-0000-0700-00005B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84" name="TextBox 10">
          <a:hlinkClick xmlns:r="http://schemas.openxmlformats.org/officeDocument/2006/relationships" r:id="rId1"/>
          <a:extLst>
            <a:ext uri="{FF2B5EF4-FFF2-40B4-BE49-F238E27FC236}">
              <a16:creationId xmlns:a16="http://schemas.microsoft.com/office/drawing/2014/main" id="{00000000-0008-0000-0700-00005C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85" name="TextBox 10">
          <a:hlinkClick xmlns:r="http://schemas.openxmlformats.org/officeDocument/2006/relationships" r:id="rId1"/>
          <a:extLst>
            <a:ext uri="{FF2B5EF4-FFF2-40B4-BE49-F238E27FC236}">
              <a16:creationId xmlns:a16="http://schemas.microsoft.com/office/drawing/2014/main" id="{00000000-0008-0000-0700-00005D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86" name="TextBox 10">
          <a:hlinkClick xmlns:r="http://schemas.openxmlformats.org/officeDocument/2006/relationships" r:id="rId1"/>
          <a:extLst>
            <a:ext uri="{FF2B5EF4-FFF2-40B4-BE49-F238E27FC236}">
              <a16:creationId xmlns:a16="http://schemas.microsoft.com/office/drawing/2014/main" id="{00000000-0008-0000-0700-00005E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87" name="TextBox 10">
          <a:hlinkClick xmlns:r="http://schemas.openxmlformats.org/officeDocument/2006/relationships" r:id="rId1"/>
          <a:extLst>
            <a:ext uri="{FF2B5EF4-FFF2-40B4-BE49-F238E27FC236}">
              <a16:creationId xmlns:a16="http://schemas.microsoft.com/office/drawing/2014/main" id="{00000000-0008-0000-0700-00005F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88" name="TextBox 10">
          <a:hlinkClick xmlns:r="http://schemas.openxmlformats.org/officeDocument/2006/relationships" r:id="rId1"/>
          <a:extLst>
            <a:ext uri="{FF2B5EF4-FFF2-40B4-BE49-F238E27FC236}">
              <a16:creationId xmlns:a16="http://schemas.microsoft.com/office/drawing/2014/main" id="{00000000-0008-0000-0700-000060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89" name="TextBox 10">
          <a:hlinkClick xmlns:r="http://schemas.openxmlformats.org/officeDocument/2006/relationships" r:id="rId1"/>
          <a:extLst>
            <a:ext uri="{FF2B5EF4-FFF2-40B4-BE49-F238E27FC236}">
              <a16:creationId xmlns:a16="http://schemas.microsoft.com/office/drawing/2014/main" id="{00000000-0008-0000-0700-000061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90" name="TextBox 10">
          <a:hlinkClick xmlns:r="http://schemas.openxmlformats.org/officeDocument/2006/relationships" r:id="rId1"/>
          <a:extLst>
            <a:ext uri="{FF2B5EF4-FFF2-40B4-BE49-F238E27FC236}">
              <a16:creationId xmlns:a16="http://schemas.microsoft.com/office/drawing/2014/main" id="{00000000-0008-0000-0700-000062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91" name="TextBox 10">
          <a:hlinkClick xmlns:r="http://schemas.openxmlformats.org/officeDocument/2006/relationships" r:id="rId1"/>
          <a:extLst>
            <a:ext uri="{FF2B5EF4-FFF2-40B4-BE49-F238E27FC236}">
              <a16:creationId xmlns:a16="http://schemas.microsoft.com/office/drawing/2014/main" id="{00000000-0008-0000-0700-000063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92" name="TextBox 10">
          <a:hlinkClick xmlns:r="http://schemas.openxmlformats.org/officeDocument/2006/relationships" r:id="rId1"/>
          <a:extLst>
            <a:ext uri="{FF2B5EF4-FFF2-40B4-BE49-F238E27FC236}">
              <a16:creationId xmlns:a16="http://schemas.microsoft.com/office/drawing/2014/main" id="{00000000-0008-0000-0700-000064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93" name="TextBox 10">
          <a:hlinkClick xmlns:r="http://schemas.openxmlformats.org/officeDocument/2006/relationships" r:id="rId1"/>
          <a:extLst>
            <a:ext uri="{FF2B5EF4-FFF2-40B4-BE49-F238E27FC236}">
              <a16:creationId xmlns:a16="http://schemas.microsoft.com/office/drawing/2014/main" id="{00000000-0008-0000-0700-000065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94" name="TextBox 10">
          <a:hlinkClick xmlns:r="http://schemas.openxmlformats.org/officeDocument/2006/relationships" r:id="rId1"/>
          <a:extLst>
            <a:ext uri="{FF2B5EF4-FFF2-40B4-BE49-F238E27FC236}">
              <a16:creationId xmlns:a16="http://schemas.microsoft.com/office/drawing/2014/main" id="{00000000-0008-0000-0700-000066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95" name="TextBox 10">
          <a:hlinkClick xmlns:r="http://schemas.openxmlformats.org/officeDocument/2006/relationships" r:id="rId1"/>
          <a:extLst>
            <a:ext uri="{FF2B5EF4-FFF2-40B4-BE49-F238E27FC236}">
              <a16:creationId xmlns:a16="http://schemas.microsoft.com/office/drawing/2014/main" id="{00000000-0008-0000-0700-000067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96" name="TextBox 10">
          <a:hlinkClick xmlns:r="http://schemas.openxmlformats.org/officeDocument/2006/relationships" r:id="rId1"/>
          <a:extLst>
            <a:ext uri="{FF2B5EF4-FFF2-40B4-BE49-F238E27FC236}">
              <a16:creationId xmlns:a16="http://schemas.microsoft.com/office/drawing/2014/main" id="{00000000-0008-0000-0700-000068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97" name="TextBox 10">
          <a:hlinkClick xmlns:r="http://schemas.openxmlformats.org/officeDocument/2006/relationships" r:id="rId1"/>
          <a:extLst>
            <a:ext uri="{FF2B5EF4-FFF2-40B4-BE49-F238E27FC236}">
              <a16:creationId xmlns:a16="http://schemas.microsoft.com/office/drawing/2014/main" id="{00000000-0008-0000-0700-000069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98" name="TextBox 10">
          <a:hlinkClick xmlns:r="http://schemas.openxmlformats.org/officeDocument/2006/relationships" r:id="rId1"/>
          <a:extLst>
            <a:ext uri="{FF2B5EF4-FFF2-40B4-BE49-F238E27FC236}">
              <a16:creationId xmlns:a16="http://schemas.microsoft.com/office/drawing/2014/main" id="{00000000-0008-0000-0700-00006A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899" name="TextBox 10">
          <a:hlinkClick xmlns:r="http://schemas.openxmlformats.org/officeDocument/2006/relationships" r:id="rId1"/>
          <a:extLst>
            <a:ext uri="{FF2B5EF4-FFF2-40B4-BE49-F238E27FC236}">
              <a16:creationId xmlns:a16="http://schemas.microsoft.com/office/drawing/2014/main" id="{00000000-0008-0000-0700-00006B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900" name="TextBox 10">
          <a:hlinkClick xmlns:r="http://schemas.openxmlformats.org/officeDocument/2006/relationships" r:id="rId1"/>
          <a:extLst>
            <a:ext uri="{FF2B5EF4-FFF2-40B4-BE49-F238E27FC236}">
              <a16:creationId xmlns:a16="http://schemas.microsoft.com/office/drawing/2014/main" id="{00000000-0008-0000-0700-00006C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901" name="TextBox 10">
          <a:hlinkClick xmlns:r="http://schemas.openxmlformats.org/officeDocument/2006/relationships" r:id="rId1"/>
          <a:extLst>
            <a:ext uri="{FF2B5EF4-FFF2-40B4-BE49-F238E27FC236}">
              <a16:creationId xmlns:a16="http://schemas.microsoft.com/office/drawing/2014/main" id="{00000000-0008-0000-0700-00006D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902" name="TextBox 10">
          <a:hlinkClick xmlns:r="http://schemas.openxmlformats.org/officeDocument/2006/relationships" r:id="rId1"/>
          <a:extLst>
            <a:ext uri="{FF2B5EF4-FFF2-40B4-BE49-F238E27FC236}">
              <a16:creationId xmlns:a16="http://schemas.microsoft.com/office/drawing/2014/main" id="{00000000-0008-0000-0700-00006E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903" name="TextBox 10">
          <a:hlinkClick xmlns:r="http://schemas.openxmlformats.org/officeDocument/2006/relationships" r:id="rId1"/>
          <a:extLst>
            <a:ext uri="{FF2B5EF4-FFF2-40B4-BE49-F238E27FC236}">
              <a16:creationId xmlns:a16="http://schemas.microsoft.com/office/drawing/2014/main" id="{00000000-0008-0000-0700-00006F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904" name="TextBox 10">
          <a:hlinkClick xmlns:r="http://schemas.openxmlformats.org/officeDocument/2006/relationships" r:id="rId1"/>
          <a:extLst>
            <a:ext uri="{FF2B5EF4-FFF2-40B4-BE49-F238E27FC236}">
              <a16:creationId xmlns:a16="http://schemas.microsoft.com/office/drawing/2014/main" id="{00000000-0008-0000-0700-000070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905" name="TextBox 10">
          <a:hlinkClick xmlns:r="http://schemas.openxmlformats.org/officeDocument/2006/relationships" r:id="rId1"/>
          <a:extLst>
            <a:ext uri="{FF2B5EF4-FFF2-40B4-BE49-F238E27FC236}">
              <a16:creationId xmlns:a16="http://schemas.microsoft.com/office/drawing/2014/main" id="{00000000-0008-0000-0700-000071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906" name="TextBox 10">
          <a:hlinkClick xmlns:r="http://schemas.openxmlformats.org/officeDocument/2006/relationships" r:id="rId1"/>
          <a:extLst>
            <a:ext uri="{FF2B5EF4-FFF2-40B4-BE49-F238E27FC236}">
              <a16:creationId xmlns:a16="http://schemas.microsoft.com/office/drawing/2014/main" id="{00000000-0008-0000-0700-000072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907" name="TextBox 10">
          <a:hlinkClick xmlns:r="http://schemas.openxmlformats.org/officeDocument/2006/relationships" r:id="rId1"/>
          <a:extLst>
            <a:ext uri="{FF2B5EF4-FFF2-40B4-BE49-F238E27FC236}">
              <a16:creationId xmlns:a16="http://schemas.microsoft.com/office/drawing/2014/main" id="{00000000-0008-0000-0700-000073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908" name="TextBox 10">
          <a:hlinkClick xmlns:r="http://schemas.openxmlformats.org/officeDocument/2006/relationships" r:id="rId1"/>
          <a:extLst>
            <a:ext uri="{FF2B5EF4-FFF2-40B4-BE49-F238E27FC236}">
              <a16:creationId xmlns:a16="http://schemas.microsoft.com/office/drawing/2014/main" id="{00000000-0008-0000-0700-000074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909" name="TextBox 10">
          <a:hlinkClick xmlns:r="http://schemas.openxmlformats.org/officeDocument/2006/relationships" r:id="rId1"/>
          <a:extLst>
            <a:ext uri="{FF2B5EF4-FFF2-40B4-BE49-F238E27FC236}">
              <a16:creationId xmlns:a16="http://schemas.microsoft.com/office/drawing/2014/main" id="{00000000-0008-0000-0700-000075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910" name="TextBox 10">
          <a:hlinkClick xmlns:r="http://schemas.openxmlformats.org/officeDocument/2006/relationships" r:id="rId1"/>
          <a:extLst>
            <a:ext uri="{FF2B5EF4-FFF2-40B4-BE49-F238E27FC236}">
              <a16:creationId xmlns:a16="http://schemas.microsoft.com/office/drawing/2014/main" id="{00000000-0008-0000-0700-000076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911" name="TextBox 10">
          <a:hlinkClick xmlns:r="http://schemas.openxmlformats.org/officeDocument/2006/relationships" r:id="rId1"/>
          <a:extLst>
            <a:ext uri="{FF2B5EF4-FFF2-40B4-BE49-F238E27FC236}">
              <a16:creationId xmlns:a16="http://schemas.microsoft.com/office/drawing/2014/main" id="{00000000-0008-0000-0700-000077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912" name="TextBox 10">
          <a:hlinkClick xmlns:r="http://schemas.openxmlformats.org/officeDocument/2006/relationships" r:id="rId1"/>
          <a:extLst>
            <a:ext uri="{FF2B5EF4-FFF2-40B4-BE49-F238E27FC236}">
              <a16:creationId xmlns:a16="http://schemas.microsoft.com/office/drawing/2014/main" id="{00000000-0008-0000-0700-000078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913" name="TextBox 10">
          <a:hlinkClick xmlns:r="http://schemas.openxmlformats.org/officeDocument/2006/relationships" r:id="rId1"/>
          <a:extLst>
            <a:ext uri="{FF2B5EF4-FFF2-40B4-BE49-F238E27FC236}">
              <a16:creationId xmlns:a16="http://schemas.microsoft.com/office/drawing/2014/main" id="{00000000-0008-0000-0700-000079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914" name="TextBox 10">
          <a:hlinkClick xmlns:r="http://schemas.openxmlformats.org/officeDocument/2006/relationships" r:id="rId1"/>
          <a:extLst>
            <a:ext uri="{FF2B5EF4-FFF2-40B4-BE49-F238E27FC236}">
              <a16:creationId xmlns:a16="http://schemas.microsoft.com/office/drawing/2014/main" id="{00000000-0008-0000-0700-00007A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82</xdr:row>
      <xdr:rowOff>38100</xdr:rowOff>
    </xdr:from>
    <xdr:ext cx="2171700" cy="190500"/>
    <xdr:sp macro="" textlink="">
      <xdr:nvSpPr>
        <xdr:cNvPr id="1915" name="TextBox 10">
          <a:hlinkClick xmlns:r="http://schemas.openxmlformats.org/officeDocument/2006/relationships" r:id="rId1"/>
          <a:extLst>
            <a:ext uri="{FF2B5EF4-FFF2-40B4-BE49-F238E27FC236}">
              <a16:creationId xmlns:a16="http://schemas.microsoft.com/office/drawing/2014/main" id="{00000000-0008-0000-0700-00007B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16" name="TextBox 10">
          <a:hlinkClick xmlns:r="http://schemas.openxmlformats.org/officeDocument/2006/relationships" r:id="rId1"/>
          <a:extLst>
            <a:ext uri="{FF2B5EF4-FFF2-40B4-BE49-F238E27FC236}">
              <a16:creationId xmlns:a16="http://schemas.microsoft.com/office/drawing/2014/main" id="{00000000-0008-0000-0700-00007C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17" name="TextBox 10">
          <a:hlinkClick xmlns:r="http://schemas.openxmlformats.org/officeDocument/2006/relationships" r:id="rId1"/>
          <a:extLst>
            <a:ext uri="{FF2B5EF4-FFF2-40B4-BE49-F238E27FC236}">
              <a16:creationId xmlns:a16="http://schemas.microsoft.com/office/drawing/2014/main" id="{00000000-0008-0000-0700-00007D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18" name="TextBox 10">
          <a:hlinkClick xmlns:r="http://schemas.openxmlformats.org/officeDocument/2006/relationships" r:id="rId1"/>
          <a:extLst>
            <a:ext uri="{FF2B5EF4-FFF2-40B4-BE49-F238E27FC236}">
              <a16:creationId xmlns:a16="http://schemas.microsoft.com/office/drawing/2014/main" id="{00000000-0008-0000-0700-00007E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19" name="TextBox 10">
          <a:hlinkClick xmlns:r="http://schemas.openxmlformats.org/officeDocument/2006/relationships" r:id="rId1"/>
          <a:extLst>
            <a:ext uri="{FF2B5EF4-FFF2-40B4-BE49-F238E27FC236}">
              <a16:creationId xmlns:a16="http://schemas.microsoft.com/office/drawing/2014/main" id="{00000000-0008-0000-0700-00007F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20" name="TextBox 10">
          <a:hlinkClick xmlns:r="http://schemas.openxmlformats.org/officeDocument/2006/relationships" r:id="rId1"/>
          <a:extLst>
            <a:ext uri="{FF2B5EF4-FFF2-40B4-BE49-F238E27FC236}">
              <a16:creationId xmlns:a16="http://schemas.microsoft.com/office/drawing/2014/main" id="{00000000-0008-0000-0700-000080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21" name="TextBox 10">
          <a:hlinkClick xmlns:r="http://schemas.openxmlformats.org/officeDocument/2006/relationships" r:id="rId1"/>
          <a:extLst>
            <a:ext uri="{FF2B5EF4-FFF2-40B4-BE49-F238E27FC236}">
              <a16:creationId xmlns:a16="http://schemas.microsoft.com/office/drawing/2014/main" id="{00000000-0008-0000-0700-000081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22" name="TextBox 10">
          <a:hlinkClick xmlns:r="http://schemas.openxmlformats.org/officeDocument/2006/relationships" r:id="rId1"/>
          <a:extLst>
            <a:ext uri="{FF2B5EF4-FFF2-40B4-BE49-F238E27FC236}">
              <a16:creationId xmlns:a16="http://schemas.microsoft.com/office/drawing/2014/main" id="{00000000-0008-0000-0700-000082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23" name="TextBox 10">
          <a:hlinkClick xmlns:r="http://schemas.openxmlformats.org/officeDocument/2006/relationships" r:id="rId1"/>
          <a:extLst>
            <a:ext uri="{FF2B5EF4-FFF2-40B4-BE49-F238E27FC236}">
              <a16:creationId xmlns:a16="http://schemas.microsoft.com/office/drawing/2014/main" id="{00000000-0008-0000-0700-000083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24" name="TextBox 10">
          <a:hlinkClick xmlns:r="http://schemas.openxmlformats.org/officeDocument/2006/relationships" r:id="rId1"/>
          <a:extLst>
            <a:ext uri="{FF2B5EF4-FFF2-40B4-BE49-F238E27FC236}">
              <a16:creationId xmlns:a16="http://schemas.microsoft.com/office/drawing/2014/main" id="{00000000-0008-0000-0700-000084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25" name="TextBox 10">
          <a:hlinkClick xmlns:r="http://schemas.openxmlformats.org/officeDocument/2006/relationships" r:id="rId1"/>
          <a:extLst>
            <a:ext uri="{FF2B5EF4-FFF2-40B4-BE49-F238E27FC236}">
              <a16:creationId xmlns:a16="http://schemas.microsoft.com/office/drawing/2014/main" id="{00000000-0008-0000-0700-000085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26" name="TextBox 10">
          <a:hlinkClick xmlns:r="http://schemas.openxmlformats.org/officeDocument/2006/relationships" r:id="rId1"/>
          <a:extLst>
            <a:ext uri="{FF2B5EF4-FFF2-40B4-BE49-F238E27FC236}">
              <a16:creationId xmlns:a16="http://schemas.microsoft.com/office/drawing/2014/main" id="{00000000-0008-0000-0700-000086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27" name="TextBox 10">
          <a:hlinkClick xmlns:r="http://schemas.openxmlformats.org/officeDocument/2006/relationships" r:id="rId1"/>
          <a:extLst>
            <a:ext uri="{FF2B5EF4-FFF2-40B4-BE49-F238E27FC236}">
              <a16:creationId xmlns:a16="http://schemas.microsoft.com/office/drawing/2014/main" id="{00000000-0008-0000-0700-000087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28" name="TextBox 10">
          <a:hlinkClick xmlns:r="http://schemas.openxmlformats.org/officeDocument/2006/relationships" r:id="rId1"/>
          <a:extLst>
            <a:ext uri="{FF2B5EF4-FFF2-40B4-BE49-F238E27FC236}">
              <a16:creationId xmlns:a16="http://schemas.microsoft.com/office/drawing/2014/main" id="{00000000-0008-0000-0700-000088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29" name="TextBox 10">
          <a:hlinkClick xmlns:r="http://schemas.openxmlformats.org/officeDocument/2006/relationships" r:id="rId1"/>
          <a:extLst>
            <a:ext uri="{FF2B5EF4-FFF2-40B4-BE49-F238E27FC236}">
              <a16:creationId xmlns:a16="http://schemas.microsoft.com/office/drawing/2014/main" id="{00000000-0008-0000-0700-000089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30" name="TextBox 10">
          <a:hlinkClick xmlns:r="http://schemas.openxmlformats.org/officeDocument/2006/relationships" r:id="rId1"/>
          <a:extLst>
            <a:ext uri="{FF2B5EF4-FFF2-40B4-BE49-F238E27FC236}">
              <a16:creationId xmlns:a16="http://schemas.microsoft.com/office/drawing/2014/main" id="{00000000-0008-0000-0700-00008A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31" name="TextBox 10">
          <a:hlinkClick xmlns:r="http://schemas.openxmlformats.org/officeDocument/2006/relationships" r:id="rId1"/>
          <a:extLst>
            <a:ext uri="{FF2B5EF4-FFF2-40B4-BE49-F238E27FC236}">
              <a16:creationId xmlns:a16="http://schemas.microsoft.com/office/drawing/2014/main" id="{00000000-0008-0000-0700-00008B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32" name="TextBox 10">
          <a:hlinkClick xmlns:r="http://schemas.openxmlformats.org/officeDocument/2006/relationships" r:id="rId1"/>
          <a:extLst>
            <a:ext uri="{FF2B5EF4-FFF2-40B4-BE49-F238E27FC236}">
              <a16:creationId xmlns:a16="http://schemas.microsoft.com/office/drawing/2014/main" id="{00000000-0008-0000-0700-00008C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33" name="TextBox 10">
          <a:hlinkClick xmlns:r="http://schemas.openxmlformats.org/officeDocument/2006/relationships" r:id="rId1"/>
          <a:extLst>
            <a:ext uri="{FF2B5EF4-FFF2-40B4-BE49-F238E27FC236}">
              <a16:creationId xmlns:a16="http://schemas.microsoft.com/office/drawing/2014/main" id="{00000000-0008-0000-0700-00008D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34" name="TextBox 10">
          <a:hlinkClick xmlns:r="http://schemas.openxmlformats.org/officeDocument/2006/relationships" r:id="rId1"/>
          <a:extLst>
            <a:ext uri="{FF2B5EF4-FFF2-40B4-BE49-F238E27FC236}">
              <a16:creationId xmlns:a16="http://schemas.microsoft.com/office/drawing/2014/main" id="{00000000-0008-0000-0700-00008E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35" name="TextBox 10">
          <a:hlinkClick xmlns:r="http://schemas.openxmlformats.org/officeDocument/2006/relationships" r:id="rId1"/>
          <a:extLst>
            <a:ext uri="{FF2B5EF4-FFF2-40B4-BE49-F238E27FC236}">
              <a16:creationId xmlns:a16="http://schemas.microsoft.com/office/drawing/2014/main" id="{00000000-0008-0000-0700-00008F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36" name="TextBox 10">
          <a:hlinkClick xmlns:r="http://schemas.openxmlformats.org/officeDocument/2006/relationships" r:id="rId1"/>
          <a:extLst>
            <a:ext uri="{FF2B5EF4-FFF2-40B4-BE49-F238E27FC236}">
              <a16:creationId xmlns:a16="http://schemas.microsoft.com/office/drawing/2014/main" id="{00000000-0008-0000-0700-000090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37" name="TextBox 10">
          <a:hlinkClick xmlns:r="http://schemas.openxmlformats.org/officeDocument/2006/relationships" r:id="rId1"/>
          <a:extLst>
            <a:ext uri="{FF2B5EF4-FFF2-40B4-BE49-F238E27FC236}">
              <a16:creationId xmlns:a16="http://schemas.microsoft.com/office/drawing/2014/main" id="{00000000-0008-0000-0700-000091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38" name="TextBox 10">
          <a:hlinkClick xmlns:r="http://schemas.openxmlformats.org/officeDocument/2006/relationships" r:id="rId1"/>
          <a:extLst>
            <a:ext uri="{FF2B5EF4-FFF2-40B4-BE49-F238E27FC236}">
              <a16:creationId xmlns:a16="http://schemas.microsoft.com/office/drawing/2014/main" id="{00000000-0008-0000-0700-000092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39" name="TextBox 10">
          <a:hlinkClick xmlns:r="http://schemas.openxmlformats.org/officeDocument/2006/relationships" r:id="rId1"/>
          <a:extLst>
            <a:ext uri="{FF2B5EF4-FFF2-40B4-BE49-F238E27FC236}">
              <a16:creationId xmlns:a16="http://schemas.microsoft.com/office/drawing/2014/main" id="{00000000-0008-0000-0700-000093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40" name="TextBox 10">
          <a:hlinkClick xmlns:r="http://schemas.openxmlformats.org/officeDocument/2006/relationships" r:id="rId1"/>
          <a:extLst>
            <a:ext uri="{FF2B5EF4-FFF2-40B4-BE49-F238E27FC236}">
              <a16:creationId xmlns:a16="http://schemas.microsoft.com/office/drawing/2014/main" id="{00000000-0008-0000-0700-000094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41" name="TextBox 10">
          <a:hlinkClick xmlns:r="http://schemas.openxmlformats.org/officeDocument/2006/relationships" r:id="rId1"/>
          <a:extLst>
            <a:ext uri="{FF2B5EF4-FFF2-40B4-BE49-F238E27FC236}">
              <a16:creationId xmlns:a16="http://schemas.microsoft.com/office/drawing/2014/main" id="{00000000-0008-0000-0700-000095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42" name="TextBox 10">
          <a:hlinkClick xmlns:r="http://schemas.openxmlformats.org/officeDocument/2006/relationships" r:id="rId1"/>
          <a:extLst>
            <a:ext uri="{FF2B5EF4-FFF2-40B4-BE49-F238E27FC236}">
              <a16:creationId xmlns:a16="http://schemas.microsoft.com/office/drawing/2014/main" id="{00000000-0008-0000-0700-000096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43" name="TextBox 10">
          <a:hlinkClick xmlns:r="http://schemas.openxmlformats.org/officeDocument/2006/relationships" r:id="rId1"/>
          <a:extLst>
            <a:ext uri="{FF2B5EF4-FFF2-40B4-BE49-F238E27FC236}">
              <a16:creationId xmlns:a16="http://schemas.microsoft.com/office/drawing/2014/main" id="{00000000-0008-0000-0700-000097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44" name="TextBox 10">
          <a:hlinkClick xmlns:r="http://schemas.openxmlformats.org/officeDocument/2006/relationships" r:id="rId1"/>
          <a:extLst>
            <a:ext uri="{FF2B5EF4-FFF2-40B4-BE49-F238E27FC236}">
              <a16:creationId xmlns:a16="http://schemas.microsoft.com/office/drawing/2014/main" id="{00000000-0008-0000-0700-000098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45" name="TextBox 10">
          <a:hlinkClick xmlns:r="http://schemas.openxmlformats.org/officeDocument/2006/relationships" r:id="rId1"/>
          <a:extLst>
            <a:ext uri="{FF2B5EF4-FFF2-40B4-BE49-F238E27FC236}">
              <a16:creationId xmlns:a16="http://schemas.microsoft.com/office/drawing/2014/main" id="{00000000-0008-0000-0700-000099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46" name="TextBox 10">
          <a:hlinkClick xmlns:r="http://schemas.openxmlformats.org/officeDocument/2006/relationships" r:id="rId1"/>
          <a:extLst>
            <a:ext uri="{FF2B5EF4-FFF2-40B4-BE49-F238E27FC236}">
              <a16:creationId xmlns:a16="http://schemas.microsoft.com/office/drawing/2014/main" id="{00000000-0008-0000-0700-00009A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47" name="TextBox 10">
          <a:hlinkClick xmlns:r="http://schemas.openxmlformats.org/officeDocument/2006/relationships" r:id="rId1"/>
          <a:extLst>
            <a:ext uri="{FF2B5EF4-FFF2-40B4-BE49-F238E27FC236}">
              <a16:creationId xmlns:a16="http://schemas.microsoft.com/office/drawing/2014/main" id="{00000000-0008-0000-0700-00009B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48" name="TextBox 10">
          <a:hlinkClick xmlns:r="http://schemas.openxmlformats.org/officeDocument/2006/relationships" r:id="rId1"/>
          <a:extLst>
            <a:ext uri="{FF2B5EF4-FFF2-40B4-BE49-F238E27FC236}">
              <a16:creationId xmlns:a16="http://schemas.microsoft.com/office/drawing/2014/main" id="{00000000-0008-0000-0700-00009C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49" name="TextBox 10">
          <a:hlinkClick xmlns:r="http://schemas.openxmlformats.org/officeDocument/2006/relationships" r:id="rId1"/>
          <a:extLst>
            <a:ext uri="{FF2B5EF4-FFF2-40B4-BE49-F238E27FC236}">
              <a16:creationId xmlns:a16="http://schemas.microsoft.com/office/drawing/2014/main" id="{00000000-0008-0000-0700-00009D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50" name="TextBox 10">
          <a:hlinkClick xmlns:r="http://schemas.openxmlformats.org/officeDocument/2006/relationships" r:id="rId1"/>
          <a:extLst>
            <a:ext uri="{FF2B5EF4-FFF2-40B4-BE49-F238E27FC236}">
              <a16:creationId xmlns:a16="http://schemas.microsoft.com/office/drawing/2014/main" id="{00000000-0008-0000-0700-00009E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51" name="TextBox 10">
          <a:hlinkClick xmlns:r="http://schemas.openxmlformats.org/officeDocument/2006/relationships" r:id="rId1"/>
          <a:extLst>
            <a:ext uri="{FF2B5EF4-FFF2-40B4-BE49-F238E27FC236}">
              <a16:creationId xmlns:a16="http://schemas.microsoft.com/office/drawing/2014/main" id="{00000000-0008-0000-0700-00009F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52" name="TextBox 10">
          <a:hlinkClick xmlns:r="http://schemas.openxmlformats.org/officeDocument/2006/relationships" r:id="rId1"/>
          <a:extLst>
            <a:ext uri="{FF2B5EF4-FFF2-40B4-BE49-F238E27FC236}">
              <a16:creationId xmlns:a16="http://schemas.microsoft.com/office/drawing/2014/main" id="{00000000-0008-0000-0700-0000A0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53" name="TextBox 10">
          <a:hlinkClick xmlns:r="http://schemas.openxmlformats.org/officeDocument/2006/relationships" r:id="rId1"/>
          <a:extLst>
            <a:ext uri="{FF2B5EF4-FFF2-40B4-BE49-F238E27FC236}">
              <a16:creationId xmlns:a16="http://schemas.microsoft.com/office/drawing/2014/main" id="{00000000-0008-0000-0700-0000A1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54" name="TextBox 10">
          <a:hlinkClick xmlns:r="http://schemas.openxmlformats.org/officeDocument/2006/relationships" r:id="rId1"/>
          <a:extLst>
            <a:ext uri="{FF2B5EF4-FFF2-40B4-BE49-F238E27FC236}">
              <a16:creationId xmlns:a16="http://schemas.microsoft.com/office/drawing/2014/main" id="{00000000-0008-0000-0700-0000A2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55" name="TextBox 10">
          <a:hlinkClick xmlns:r="http://schemas.openxmlformats.org/officeDocument/2006/relationships" r:id="rId1"/>
          <a:extLst>
            <a:ext uri="{FF2B5EF4-FFF2-40B4-BE49-F238E27FC236}">
              <a16:creationId xmlns:a16="http://schemas.microsoft.com/office/drawing/2014/main" id="{00000000-0008-0000-0700-0000A3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56" name="TextBox 10">
          <a:hlinkClick xmlns:r="http://schemas.openxmlformats.org/officeDocument/2006/relationships" r:id="rId1"/>
          <a:extLst>
            <a:ext uri="{FF2B5EF4-FFF2-40B4-BE49-F238E27FC236}">
              <a16:creationId xmlns:a16="http://schemas.microsoft.com/office/drawing/2014/main" id="{00000000-0008-0000-0700-0000A4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57" name="TextBox 10">
          <a:hlinkClick xmlns:r="http://schemas.openxmlformats.org/officeDocument/2006/relationships" r:id="rId1"/>
          <a:extLst>
            <a:ext uri="{FF2B5EF4-FFF2-40B4-BE49-F238E27FC236}">
              <a16:creationId xmlns:a16="http://schemas.microsoft.com/office/drawing/2014/main" id="{00000000-0008-0000-0700-0000A5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58" name="TextBox 10">
          <a:hlinkClick xmlns:r="http://schemas.openxmlformats.org/officeDocument/2006/relationships" r:id="rId1"/>
          <a:extLst>
            <a:ext uri="{FF2B5EF4-FFF2-40B4-BE49-F238E27FC236}">
              <a16:creationId xmlns:a16="http://schemas.microsoft.com/office/drawing/2014/main" id="{00000000-0008-0000-0700-0000A6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59" name="TextBox 10">
          <a:hlinkClick xmlns:r="http://schemas.openxmlformats.org/officeDocument/2006/relationships" r:id="rId1"/>
          <a:extLst>
            <a:ext uri="{FF2B5EF4-FFF2-40B4-BE49-F238E27FC236}">
              <a16:creationId xmlns:a16="http://schemas.microsoft.com/office/drawing/2014/main" id="{00000000-0008-0000-0700-0000A7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60" name="TextBox 10">
          <a:hlinkClick xmlns:r="http://schemas.openxmlformats.org/officeDocument/2006/relationships" r:id="rId1"/>
          <a:extLst>
            <a:ext uri="{FF2B5EF4-FFF2-40B4-BE49-F238E27FC236}">
              <a16:creationId xmlns:a16="http://schemas.microsoft.com/office/drawing/2014/main" id="{00000000-0008-0000-0700-0000A8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61" name="TextBox 10">
          <a:hlinkClick xmlns:r="http://schemas.openxmlformats.org/officeDocument/2006/relationships" r:id="rId1"/>
          <a:extLst>
            <a:ext uri="{FF2B5EF4-FFF2-40B4-BE49-F238E27FC236}">
              <a16:creationId xmlns:a16="http://schemas.microsoft.com/office/drawing/2014/main" id="{00000000-0008-0000-0700-0000A9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62" name="TextBox 10">
          <a:hlinkClick xmlns:r="http://schemas.openxmlformats.org/officeDocument/2006/relationships" r:id="rId1"/>
          <a:extLst>
            <a:ext uri="{FF2B5EF4-FFF2-40B4-BE49-F238E27FC236}">
              <a16:creationId xmlns:a16="http://schemas.microsoft.com/office/drawing/2014/main" id="{00000000-0008-0000-0700-0000AA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63" name="TextBox 10">
          <a:hlinkClick xmlns:r="http://schemas.openxmlformats.org/officeDocument/2006/relationships" r:id="rId1"/>
          <a:extLst>
            <a:ext uri="{FF2B5EF4-FFF2-40B4-BE49-F238E27FC236}">
              <a16:creationId xmlns:a16="http://schemas.microsoft.com/office/drawing/2014/main" id="{00000000-0008-0000-0700-0000AB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64" name="TextBox 10">
          <a:hlinkClick xmlns:r="http://schemas.openxmlformats.org/officeDocument/2006/relationships" r:id="rId1"/>
          <a:extLst>
            <a:ext uri="{FF2B5EF4-FFF2-40B4-BE49-F238E27FC236}">
              <a16:creationId xmlns:a16="http://schemas.microsoft.com/office/drawing/2014/main" id="{00000000-0008-0000-0700-0000AC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65" name="TextBox 10">
          <a:hlinkClick xmlns:r="http://schemas.openxmlformats.org/officeDocument/2006/relationships" r:id="rId1"/>
          <a:extLst>
            <a:ext uri="{FF2B5EF4-FFF2-40B4-BE49-F238E27FC236}">
              <a16:creationId xmlns:a16="http://schemas.microsoft.com/office/drawing/2014/main" id="{00000000-0008-0000-0700-0000AD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66" name="TextBox 10">
          <a:hlinkClick xmlns:r="http://schemas.openxmlformats.org/officeDocument/2006/relationships" r:id="rId1"/>
          <a:extLst>
            <a:ext uri="{FF2B5EF4-FFF2-40B4-BE49-F238E27FC236}">
              <a16:creationId xmlns:a16="http://schemas.microsoft.com/office/drawing/2014/main" id="{00000000-0008-0000-0700-0000AE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67" name="TextBox 10">
          <a:hlinkClick xmlns:r="http://schemas.openxmlformats.org/officeDocument/2006/relationships" r:id="rId1"/>
          <a:extLst>
            <a:ext uri="{FF2B5EF4-FFF2-40B4-BE49-F238E27FC236}">
              <a16:creationId xmlns:a16="http://schemas.microsoft.com/office/drawing/2014/main" id="{00000000-0008-0000-0700-0000AF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68" name="TextBox 10">
          <a:hlinkClick xmlns:r="http://schemas.openxmlformats.org/officeDocument/2006/relationships" r:id="rId1"/>
          <a:extLst>
            <a:ext uri="{FF2B5EF4-FFF2-40B4-BE49-F238E27FC236}">
              <a16:creationId xmlns:a16="http://schemas.microsoft.com/office/drawing/2014/main" id="{00000000-0008-0000-0700-0000B0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69" name="TextBox 10">
          <a:hlinkClick xmlns:r="http://schemas.openxmlformats.org/officeDocument/2006/relationships" r:id="rId1"/>
          <a:extLst>
            <a:ext uri="{FF2B5EF4-FFF2-40B4-BE49-F238E27FC236}">
              <a16:creationId xmlns:a16="http://schemas.microsoft.com/office/drawing/2014/main" id="{00000000-0008-0000-0700-0000B1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70" name="TextBox 10">
          <a:hlinkClick xmlns:r="http://schemas.openxmlformats.org/officeDocument/2006/relationships" r:id="rId1"/>
          <a:extLst>
            <a:ext uri="{FF2B5EF4-FFF2-40B4-BE49-F238E27FC236}">
              <a16:creationId xmlns:a16="http://schemas.microsoft.com/office/drawing/2014/main" id="{00000000-0008-0000-0700-0000B2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71" name="TextBox 10">
          <a:hlinkClick xmlns:r="http://schemas.openxmlformats.org/officeDocument/2006/relationships" r:id="rId1"/>
          <a:extLst>
            <a:ext uri="{FF2B5EF4-FFF2-40B4-BE49-F238E27FC236}">
              <a16:creationId xmlns:a16="http://schemas.microsoft.com/office/drawing/2014/main" id="{00000000-0008-0000-0700-0000B3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72" name="TextBox 10">
          <a:hlinkClick xmlns:r="http://schemas.openxmlformats.org/officeDocument/2006/relationships" r:id="rId1"/>
          <a:extLst>
            <a:ext uri="{FF2B5EF4-FFF2-40B4-BE49-F238E27FC236}">
              <a16:creationId xmlns:a16="http://schemas.microsoft.com/office/drawing/2014/main" id="{00000000-0008-0000-0700-0000B4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73" name="TextBox 10">
          <a:hlinkClick xmlns:r="http://schemas.openxmlformats.org/officeDocument/2006/relationships" r:id="rId1"/>
          <a:extLst>
            <a:ext uri="{FF2B5EF4-FFF2-40B4-BE49-F238E27FC236}">
              <a16:creationId xmlns:a16="http://schemas.microsoft.com/office/drawing/2014/main" id="{00000000-0008-0000-0700-0000B5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74" name="TextBox 10">
          <a:hlinkClick xmlns:r="http://schemas.openxmlformats.org/officeDocument/2006/relationships" r:id="rId1"/>
          <a:extLst>
            <a:ext uri="{FF2B5EF4-FFF2-40B4-BE49-F238E27FC236}">
              <a16:creationId xmlns:a16="http://schemas.microsoft.com/office/drawing/2014/main" id="{00000000-0008-0000-0700-0000B6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75" name="TextBox 10">
          <a:hlinkClick xmlns:r="http://schemas.openxmlformats.org/officeDocument/2006/relationships" r:id="rId1"/>
          <a:extLst>
            <a:ext uri="{FF2B5EF4-FFF2-40B4-BE49-F238E27FC236}">
              <a16:creationId xmlns:a16="http://schemas.microsoft.com/office/drawing/2014/main" id="{00000000-0008-0000-0700-0000B7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76" name="TextBox 10">
          <a:hlinkClick xmlns:r="http://schemas.openxmlformats.org/officeDocument/2006/relationships" r:id="rId1"/>
          <a:extLst>
            <a:ext uri="{FF2B5EF4-FFF2-40B4-BE49-F238E27FC236}">
              <a16:creationId xmlns:a16="http://schemas.microsoft.com/office/drawing/2014/main" id="{00000000-0008-0000-0700-0000B8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77" name="TextBox 10">
          <a:hlinkClick xmlns:r="http://schemas.openxmlformats.org/officeDocument/2006/relationships" r:id="rId1"/>
          <a:extLst>
            <a:ext uri="{FF2B5EF4-FFF2-40B4-BE49-F238E27FC236}">
              <a16:creationId xmlns:a16="http://schemas.microsoft.com/office/drawing/2014/main" id="{00000000-0008-0000-0700-0000B9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78" name="TextBox 10">
          <a:hlinkClick xmlns:r="http://schemas.openxmlformats.org/officeDocument/2006/relationships" r:id="rId1"/>
          <a:extLst>
            <a:ext uri="{FF2B5EF4-FFF2-40B4-BE49-F238E27FC236}">
              <a16:creationId xmlns:a16="http://schemas.microsoft.com/office/drawing/2014/main" id="{00000000-0008-0000-0700-0000BA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79" name="TextBox 10">
          <a:hlinkClick xmlns:r="http://schemas.openxmlformats.org/officeDocument/2006/relationships" r:id="rId1"/>
          <a:extLst>
            <a:ext uri="{FF2B5EF4-FFF2-40B4-BE49-F238E27FC236}">
              <a16:creationId xmlns:a16="http://schemas.microsoft.com/office/drawing/2014/main" id="{00000000-0008-0000-0700-0000BB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80" name="TextBox 10">
          <a:hlinkClick xmlns:r="http://schemas.openxmlformats.org/officeDocument/2006/relationships" r:id="rId1"/>
          <a:extLst>
            <a:ext uri="{FF2B5EF4-FFF2-40B4-BE49-F238E27FC236}">
              <a16:creationId xmlns:a16="http://schemas.microsoft.com/office/drawing/2014/main" id="{00000000-0008-0000-0700-0000BC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81" name="TextBox 10">
          <a:hlinkClick xmlns:r="http://schemas.openxmlformats.org/officeDocument/2006/relationships" r:id="rId1"/>
          <a:extLst>
            <a:ext uri="{FF2B5EF4-FFF2-40B4-BE49-F238E27FC236}">
              <a16:creationId xmlns:a16="http://schemas.microsoft.com/office/drawing/2014/main" id="{00000000-0008-0000-0700-0000BD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82" name="TextBox 10">
          <a:hlinkClick xmlns:r="http://schemas.openxmlformats.org/officeDocument/2006/relationships" r:id="rId1"/>
          <a:extLst>
            <a:ext uri="{FF2B5EF4-FFF2-40B4-BE49-F238E27FC236}">
              <a16:creationId xmlns:a16="http://schemas.microsoft.com/office/drawing/2014/main" id="{00000000-0008-0000-0700-0000BE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83" name="TextBox 10">
          <a:hlinkClick xmlns:r="http://schemas.openxmlformats.org/officeDocument/2006/relationships" r:id="rId1"/>
          <a:extLst>
            <a:ext uri="{FF2B5EF4-FFF2-40B4-BE49-F238E27FC236}">
              <a16:creationId xmlns:a16="http://schemas.microsoft.com/office/drawing/2014/main" id="{00000000-0008-0000-0700-0000BF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84" name="TextBox 10">
          <a:hlinkClick xmlns:r="http://schemas.openxmlformats.org/officeDocument/2006/relationships" r:id="rId1"/>
          <a:extLst>
            <a:ext uri="{FF2B5EF4-FFF2-40B4-BE49-F238E27FC236}">
              <a16:creationId xmlns:a16="http://schemas.microsoft.com/office/drawing/2014/main" id="{00000000-0008-0000-0700-0000C0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85" name="TextBox 10">
          <a:hlinkClick xmlns:r="http://schemas.openxmlformats.org/officeDocument/2006/relationships" r:id="rId1"/>
          <a:extLst>
            <a:ext uri="{FF2B5EF4-FFF2-40B4-BE49-F238E27FC236}">
              <a16:creationId xmlns:a16="http://schemas.microsoft.com/office/drawing/2014/main" id="{00000000-0008-0000-0700-0000C1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86" name="TextBox 10">
          <a:hlinkClick xmlns:r="http://schemas.openxmlformats.org/officeDocument/2006/relationships" r:id="rId1"/>
          <a:extLst>
            <a:ext uri="{FF2B5EF4-FFF2-40B4-BE49-F238E27FC236}">
              <a16:creationId xmlns:a16="http://schemas.microsoft.com/office/drawing/2014/main" id="{00000000-0008-0000-0700-0000C2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87" name="TextBox 10">
          <a:hlinkClick xmlns:r="http://schemas.openxmlformats.org/officeDocument/2006/relationships" r:id="rId1"/>
          <a:extLst>
            <a:ext uri="{FF2B5EF4-FFF2-40B4-BE49-F238E27FC236}">
              <a16:creationId xmlns:a16="http://schemas.microsoft.com/office/drawing/2014/main" id="{00000000-0008-0000-0700-0000C3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88" name="TextBox 10">
          <a:hlinkClick xmlns:r="http://schemas.openxmlformats.org/officeDocument/2006/relationships" r:id="rId1"/>
          <a:extLst>
            <a:ext uri="{FF2B5EF4-FFF2-40B4-BE49-F238E27FC236}">
              <a16:creationId xmlns:a16="http://schemas.microsoft.com/office/drawing/2014/main" id="{00000000-0008-0000-0700-0000C4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89" name="TextBox 10">
          <a:hlinkClick xmlns:r="http://schemas.openxmlformats.org/officeDocument/2006/relationships" r:id="rId1"/>
          <a:extLst>
            <a:ext uri="{FF2B5EF4-FFF2-40B4-BE49-F238E27FC236}">
              <a16:creationId xmlns:a16="http://schemas.microsoft.com/office/drawing/2014/main" id="{00000000-0008-0000-0700-0000C5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90" name="TextBox 10">
          <a:hlinkClick xmlns:r="http://schemas.openxmlformats.org/officeDocument/2006/relationships" r:id="rId1"/>
          <a:extLst>
            <a:ext uri="{FF2B5EF4-FFF2-40B4-BE49-F238E27FC236}">
              <a16:creationId xmlns:a16="http://schemas.microsoft.com/office/drawing/2014/main" id="{00000000-0008-0000-0700-0000C6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91" name="TextBox 10">
          <a:hlinkClick xmlns:r="http://schemas.openxmlformats.org/officeDocument/2006/relationships" r:id="rId1"/>
          <a:extLst>
            <a:ext uri="{FF2B5EF4-FFF2-40B4-BE49-F238E27FC236}">
              <a16:creationId xmlns:a16="http://schemas.microsoft.com/office/drawing/2014/main" id="{00000000-0008-0000-0700-0000C7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92" name="TextBox 10">
          <a:hlinkClick xmlns:r="http://schemas.openxmlformats.org/officeDocument/2006/relationships" r:id="rId1"/>
          <a:extLst>
            <a:ext uri="{FF2B5EF4-FFF2-40B4-BE49-F238E27FC236}">
              <a16:creationId xmlns:a16="http://schemas.microsoft.com/office/drawing/2014/main" id="{00000000-0008-0000-0700-0000C8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93" name="TextBox 10">
          <a:hlinkClick xmlns:r="http://schemas.openxmlformats.org/officeDocument/2006/relationships" r:id="rId1"/>
          <a:extLst>
            <a:ext uri="{FF2B5EF4-FFF2-40B4-BE49-F238E27FC236}">
              <a16:creationId xmlns:a16="http://schemas.microsoft.com/office/drawing/2014/main" id="{00000000-0008-0000-0700-0000C9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94" name="TextBox 10">
          <a:hlinkClick xmlns:r="http://schemas.openxmlformats.org/officeDocument/2006/relationships" r:id="rId1"/>
          <a:extLst>
            <a:ext uri="{FF2B5EF4-FFF2-40B4-BE49-F238E27FC236}">
              <a16:creationId xmlns:a16="http://schemas.microsoft.com/office/drawing/2014/main" id="{00000000-0008-0000-0700-0000CA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95" name="TextBox 10">
          <a:hlinkClick xmlns:r="http://schemas.openxmlformats.org/officeDocument/2006/relationships" r:id="rId1"/>
          <a:extLst>
            <a:ext uri="{FF2B5EF4-FFF2-40B4-BE49-F238E27FC236}">
              <a16:creationId xmlns:a16="http://schemas.microsoft.com/office/drawing/2014/main" id="{00000000-0008-0000-0700-0000CB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96" name="TextBox 10">
          <a:hlinkClick xmlns:r="http://schemas.openxmlformats.org/officeDocument/2006/relationships" r:id="rId1"/>
          <a:extLst>
            <a:ext uri="{FF2B5EF4-FFF2-40B4-BE49-F238E27FC236}">
              <a16:creationId xmlns:a16="http://schemas.microsoft.com/office/drawing/2014/main" id="{00000000-0008-0000-0700-0000CC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97" name="TextBox 10">
          <a:hlinkClick xmlns:r="http://schemas.openxmlformats.org/officeDocument/2006/relationships" r:id="rId1"/>
          <a:extLst>
            <a:ext uri="{FF2B5EF4-FFF2-40B4-BE49-F238E27FC236}">
              <a16:creationId xmlns:a16="http://schemas.microsoft.com/office/drawing/2014/main" id="{00000000-0008-0000-0700-0000CD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98" name="TextBox 10">
          <a:hlinkClick xmlns:r="http://schemas.openxmlformats.org/officeDocument/2006/relationships" r:id="rId1"/>
          <a:extLst>
            <a:ext uri="{FF2B5EF4-FFF2-40B4-BE49-F238E27FC236}">
              <a16:creationId xmlns:a16="http://schemas.microsoft.com/office/drawing/2014/main" id="{00000000-0008-0000-0700-0000CE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1999" name="TextBox 10">
          <a:hlinkClick xmlns:r="http://schemas.openxmlformats.org/officeDocument/2006/relationships" r:id="rId1"/>
          <a:extLst>
            <a:ext uri="{FF2B5EF4-FFF2-40B4-BE49-F238E27FC236}">
              <a16:creationId xmlns:a16="http://schemas.microsoft.com/office/drawing/2014/main" id="{00000000-0008-0000-0700-0000CF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00" name="TextBox 10">
          <a:hlinkClick xmlns:r="http://schemas.openxmlformats.org/officeDocument/2006/relationships" r:id="rId1"/>
          <a:extLst>
            <a:ext uri="{FF2B5EF4-FFF2-40B4-BE49-F238E27FC236}">
              <a16:creationId xmlns:a16="http://schemas.microsoft.com/office/drawing/2014/main" id="{00000000-0008-0000-0700-0000D0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01" name="TextBox 10">
          <a:hlinkClick xmlns:r="http://schemas.openxmlformats.org/officeDocument/2006/relationships" r:id="rId1"/>
          <a:extLst>
            <a:ext uri="{FF2B5EF4-FFF2-40B4-BE49-F238E27FC236}">
              <a16:creationId xmlns:a16="http://schemas.microsoft.com/office/drawing/2014/main" id="{00000000-0008-0000-0700-0000D1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02" name="TextBox 10">
          <a:hlinkClick xmlns:r="http://schemas.openxmlformats.org/officeDocument/2006/relationships" r:id="rId1"/>
          <a:extLst>
            <a:ext uri="{FF2B5EF4-FFF2-40B4-BE49-F238E27FC236}">
              <a16:creationId xmlns:a16="http://schemas.microsoft.com/office/drawing/2014/main" id="{00000000-0008-0000-0700-0000D2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03" name="TextBox 10">
          <a:hlinkClick xmlns:r="http://schemas.openxmlformats.org/officeDocument/2006/relationships" r:id="rId1"/>
          <a:extLst>
            <a:ext uri="{FF2B5EF4-FFF2-40B4-BE49-F238E27FC236}">
              <a16:creationId xmlns:a16="http://schemas.microsoft.com/office/drawing/2014/main" id="{00000000-0008-0000-0700-0000D3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04" name="TextBox 10">
          <a:hlinkClick xmlns:r="http://schemas.openxmlformats.org/officeDocument/2006/relationships" r:id="rId1"/>
          <a:extLst>
            <a:ext uri="{FF2B5EF4-FFF2-40B4-BE49-F238E27FC236}">
              <a16:creationId xmlns:a16="http://schemas.microsoft.com/office/drawing/2014/main" id="{00000000-0008-0000-0700-0000D407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05" name="TextBox 10">
          <a:hlinkClick xmlns:r="http://schemas.openxmlformats.org/officeDocument/2006/relationships" r:id="rId1"/>
          <a:extLst>
            <a:ext uri="{FF2B5EF4-FFF2-40B4-BE49-F238E27FC236}">
              <a16:creationId xmlns:a16="http://schemas.microsoft.com/office/drawing/2014/main" id="{00000000-0008-0000-0700-0000D5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06" name="TextBox 10">
          <a:hlinkClick xmlns:r="http://schemas.openxmlformats.org/officeDocument/2006/relationships" r:id="rId1"/>
          <a:extLst>
            <a:ext uri="{FF2B5EF4-FFF2-40B4-BE49-F238E27FC236}">
              <a16:creationId xmlns:a16="http://schemas.microsoft.com/office/drawing/2014/main" id="{00000000-0008-0000-0700-0000D6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07" name="TextBox 10">
          <a:hlinkClick xmlns:r="http://schemas.openxmlformats.org/officeDocument/2006/relationships" r:id="rId1"/>
          <a:extLst>
            <a:ext uri="{FF2B5EF4-FFF2-40B4-BE49-F238E27FC236}">
              <a16:creationId xmlns:a16="http://schemas.microsoft.com/office/drawing/2014/main" id="{00000000-0008-0000-0700-0000D7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08" name="TextBox 10">
          <a:hlinkClick xmlns:r="http://schemas.openxmlformats.org/officeDocument/2006/relationships" r:id="rId1"/>
          <a:extLst>
            <a:ext uri="{FF2B5EF4-FFF2-40B4-BE49-F238E27FC236}">
              <a16:creationId xmlns:a16="http://schemas.microsoft.com/office/drawing/2014/main" id="{00000000-0008-0000-0700-0000D8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09" name="TextBox 10">
          <a:hlinkClick xmlns:r="http://schemas.openxmlformats.org/officeDocument/2006/relationships" r:id="rId1"/>
          <a:extLst>
            <a:ext uri="{FF2B5EF4-FFF2-40B4-BE49-F238E27FC236}">
              <a16:creationId xmlns:a16="http://schemas.microsoft.com/office/drawing/2014/main" id="{00000000-0008-0000-0700-0000D9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10" name="TextBox 10">
          <a:hlinkClick xmlns:r="http://schemas.openxmlformats.org/officeDocument/2006/relationships" r:id="rId1"/>
          <a:extLst>
            <a:ext uri="{FF2B5EF4-FFF2-40B4-BE49-F238E27FC236}">
              <a16:creationId xmlns:a16="http://schemas.microsoft.com/office/drawing/2014/main" id="{00000000-0008-0000-0700-0000DA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11" name="TextBox 10">
          <a:hlinkClick xmlns:r="http://schemas.openxmlformats.org/officeDocument/2006/relationships" r:id="rId1"/>
          <a:extLst>
            <a:ext uri="{FF2B5EF4-FFF2-40B4-BE49-F238E27FC236}">
              <a16:creationId xmlns:a16="http://schemas.microsoft.com/office/drawing/2014/main" id="{00000000-0008-0000-0700-0000DB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12" name="TextBox 10">
          <a:hlinkClick xmlns:r="http://schemas.openxmlformats.org/officeDocument/2006/relationships" r:id="rId1"/>
          <a:extLst>
            <a:ext uri="{FF2B5EF4-FFF2-40B4-BE49-F238E27FC236}">
              <a16:creationId xmlns:a16="http://schemas.microsoft.com/office/drawing/2014/main" id="{00000000-0008-0000-0700-0000DC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13" name="TextBox 10">
          <a:hlinkClick xmlns:r="http://schemas.openxmlformats.org/officeDocument/2006/relationships" r:id="rId1"/>
          <a:extLst>
            <a:ext uri="{FF2B5EF4-FFF2-40B4-BE49-F238E27FC236}">
              <a16:creationId xmlns:a16="http://schemas.microsoft.com/office/drawing/2014/main" id="{00000000-0008-0000-0700-0000DD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14" name="TextBox 10">
          <a:hlinkClick xmlns:r="http://schemas.openxmlformats.org/officeDocument/2006/relationships" r:id="rId1"/>
          <a:extLst>
            <a:ext uri="{FF2B5EF4-FFF2-40B4-BE49-F238E27FC236}">
              <a16:creationId xmlns:a16="http://schemas.microsoft.com/office/drawing/2014/main" id="{00000000-0008-0000-0700-0000DE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15" name="TextBox 10">
          <a:hlinkClick xmlns:r="http://schemas.openxmlformats.org/officeDocument/2006/relationships" r:id="rId1"/>
          <a:extLst>
            <a:ext uri="{FF2B5EF4-FFF2-40B4-BE49-F238E27FC236}">
              <a16:creationId xmlns:a16="http://schemas.microsoft.com/office/drawing/2014/main" id="{00000000-0008-0000-0700-0000DF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16" name="TextBox 10">
          <a:hlinkClick xmlns:r="http://schemas.openxmlformats.org/officeDocument/2006/relationships" r:id="rId1"/>
          <a:extLst>
            <a:ext uri="{FF2B5EF4-FFF2-40B4-BE49-F238E27FC236}">
              <a16:creationId xmlns:a16="http://schemas.microsoft.com/office/drawing/2014/main" id="{00000000-0008-0000-0700-0000E0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17" name="TextBox 10">
          <a:hlinkClick xmlns:r="http://schemas.openxmlformats.org/officeDocument/2006/relationships" r:id="rId1"/>
          <a:extLst>
            <a:ext uri="{FF2B5EF4-FFF2-40B4-BE49-F238E27FC236}">
              <a16:creationId xmlns:a16="http://schemas.microsoft.com/office/drawing/2014/main" id="{00000000-0008-0000-0700-0000E1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18" name="TextBox 10">
          <a:hlinkClick xmlns:r="http://schemas.openxmlformats.org/officeDocument/2006/relationships" r:id="rId1"/>
          <a:extLst>
            <a:ext uri="{FF2B5EF4-FFF2-40B4-BE49-F238E27FC236}">
              <a16:creationId xmlns:a16="http://schemas.microsoft.com/office/drawing/2014/main" id="{00000000-0008-0000-0700-0000E2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19" name="TextBox 10">
          <a:hlinkClick xmlns:r="http://schemas.openxmlformats.org/officeDocument/2006/relationships" r:id="rId1"/>
          <a:extLst>
            <a:ext uri="{FF2B5EF4-FFF2-40B4-BE49-F238E27FC236}">
              <a16:creationId xmlns:a16="http://schemas.microsoft.com/office/drawing/2014/main" id="{00000000-0008-0000-0700-0000E3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20" name="TextBox 10">
          <a:hlinkClick xmlns:r="http://schemas.openxmlformats.org/officeDocument/2006/relationships" r:id="rId1"/>
          <a:extLst>
            <a:ext uri="{FF2B5EF4-FFF2-40B4-BE49-F238E27FC236}">
              <a16:creationId xmlns:a16="http://schemas.microsoft.com/office/drawing/2014/main" id="{00000000-0008-0000-0700-0000E4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21" name="TextBox 10">
          <a:hlinkClick xmlns:r="http://schemas.openxmlformats.org/officeDocument/2006/relationships" r:id="rId1"/>
          <a:extLst>
            <a:ext uri="{FF2B5EF4-FFF2-40B4-BE49-F238E27FC236}">
              <a16:creationId xmlns:a16="http://schemas.microsoft.com/office/drawing/2014/main" id="{00000000-0008-0000-0700-0000E5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22" name="TextBox 10">
          <a:hlinkClick xmlns:r="http://schemas.openxmlformats.org/officeDocument/2006/relationships" r:id="rId1"/>
          <a:extLst>
            <a:ext uri="{FF2B5EF4-FFF2-40B4-BE49-F238E27FC236}">
              <a16:creationId xmlns:a16="http://schemas.microsoft.com/office/drawing/2014/main" id="{00000000-0008-0000-0700-0000E6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23" name="TextBox 10">
          <a:hlinkClick xmlns:r="http://schemas.openxmlformats.org/officeDocument/2006/relationships" r:id="rId1"/>
          <a:extLst>
            <a:ext uri="{FF2B5EF4-FFF2-40B4-BE49-F238E27FC236}">
              <a16:creationId xmlns:a16="http://schemas.microsoft.com/office/drawing/2014/main" id="{00000000-0008-0000-0700-0000E7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24" name="TextBox 10">
          <a:hlinkClick xmlns:r="http://schemas.openxmlformats.org/officeDocument/2006/relationships" r:id="rId1"/>
          <a:extLst>
            <a:ext uri="{FF2B5EF4-FFF2-40B4-BE49-F238E27FC236}">
              <a16:creationId xmlns:a16="http://schemas.microsoft.com/office/drawing/2014/main" id="{00000000-0008-0000-0700-0000E8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25" name="TextBox 10">
          <a:hlinkClick xmlns:r="http://schemas.openxmlformats.org/officeDocument/2006/relationships" r:id="rId1"/>
          <a:extLst>
            <a:ext uri="{FF2B5EF4-FFF2-40B4-BE49-F238E27FC236}">
              <a16:creationId xmlns:a16="http://schemas.microsoft.com/office/drawing/2014/main" id="{00000000-0008-0000-0700-0000E9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26" name="TextBox 10">
          <a:hlinkClick xmlns:r="http://schemas.openxmlformats.org/officeDocument/2006/relationships" r:id="rId1"/>
          <a:extLst>
            <a:ext uri="{FF2B5EF4-FFF2-40B4-BE49-F238E27FC236}">
              <a16:creationId xmlns:a16="http://schemas.microsoft.com/office/drawing/2014/main" id="{00000000-0008-0000-0700-0000EA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27" name="TextBox 10">
          <a:hlinkClick xmlns:r="http://schemas.openxmlformats.org/officeDocument/2006/relationships" r:id="rId1"/>
          <a:extLst>
            <a:ext uri="{FF2B5EF4-FFF2-40B4-BE49-F238E27FC236}">
              <a16:creationId xmlns:a16="http://schemas.microsoft.com/office/drawing/2014/main" id="{00000000-0008-0000-0700-0000EB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28" name="TextBox 10">
          <a:hlinkClick xmlns:r="http://schemas.openxmlformats.org/officeDocument/2006/relationships" r:id="rId1"/>
          <a:extLst>
            <a:ext uri="{FF2B5EF4-FFF2-40B4-BE49-F238E27FC236}">
              <a16:creationId xmlns:a16="http://schemas.microsoft.com/office/drawing/2014/main" id="{00000000-0008-0000-0700-0000EC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29" name="TextBox 10">
          <a:hlinkClick xmlns:r="http://schemas.openxmlformats.org/officeDocument/2006/relationships" r:id="rId1"/>
          <a:extLst>
            <a:ext uri="{FF2B5EF4-FFF2-40B4-BE49-F238E27FC236}">
              <a16:creationId xmlns:a16="http://schemas.microsoft.com/office/drawing/2014/main" id="{00000000-0008-0000-0700-0000ED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30" name="TextBox 10">
          <a:hlinkClick xmlns:r="http://schemas.openxmlformats.org/officeDocument/2006/relationships" r:id="rId1"/>
          <a:extLst>
            <a:ext uri="{FF2B5EF4-FFF2-40B4-BE49-F238E27FC236}">
              <a16:creationId xmlns:a16="http://schemas.microsoft.com/office/drawing/2014/main" id="{00000000-0008-0000-0700-0000EE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31" name="TextBox 10">
          <a:hlinkClick xmlns:r="http://schemas.openxmlformats.org/officeDocument/2006/relationships" r:id="rId1"/>
          <a:extLst>
            <a:ext uri="{FF2B5EF4-FFF2-40B4-BE49-F238E27FC236}">
              <a16:creationId xmlns:a16="http://schemas.microsoft.com/office/drawing/2014/main" id="{00000000-0008-0000-0700-0000EF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32" name="TextBox 10">
          <a:hlinkClick xmlns:r="http://schemas.openxmlformats.org/officeDocument/2006/relationships" r:id="rId1"/>
          <a:extLst>
            <a:ext uri="{FF2B5EF4-FFF2-40B4-BE49-F238E27FC236}">
              <a16:creationId xmlns:a16="http://schemas.microsoft.com/office/drawing/2014/main" id="{00000000-0008-0000-0700-0000F0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33" name="TextBox 10">
          <a:hlinkClick xmlns:r="http://schemas.openxmlformats.org/officeDocument/2006/relationships" r:id="rId1"/>
          <a:extLst>
            <a:ext uri="{FF2B5EF4-FFF2-40B4-BE49-F238E27FC236}">
              <a16:creationId xmlns:a16="http://schemas.microsoft.com/office/drawing/2014/main" id="{00000000-0008-0000-0700-0000F1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34" name="TextBox 10">
          <a:hlinkClick xmlns:r="http://schemas.openxmlformats.org/officeDocument/2006/relationships" r:id="rId1"/>
          <a:extLst>
            <a:ext uri="{FF2B5EF4-FFF2-40B4-BE49-F238E27FC236}">
              <a16:creationId xmlns:a16="http://schemas.microsoft.com/office/drawing/2014/main" id="{00000000-0008-0000-0700-0000F2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35" name="TextBox 10">
          <a:hlinkClick xmlns:r="http://schemas.openxmlformats.org/officeDocument/2006/relationships" r:id="rId1"/>
          <a:extLst>
            <a:ext uri="{FF2B5EF4-FFF2-40B4-BE49-F238E27FC236}">
              <a16:creationId xmlns:a16="http://schemas.microsoft.com/office/drawing/2014/main" id="{00000000-0008-0000-0700-0000F3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36" name="TextBox 10">
          <a:hlinkClick xmlns:r="http://schemas.openxmlformats.org/officeDocument/2006/relationships" r:id="rId1"/>
          <a:extLst>
            <a:ext uri="{FF2B5EF4-FFF2-40B4-BE49-F238E27FC236}">
              <a16:creationId xmlns:a16="http://schemas.microsoft.com/office/drawing/2014/main" id="{00000000-0008-0000-0700-0000F4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37" name="TextBox 10">
          <a:hlinkClick xmlns:r="http://schemas.openxmlformats.org/officeDocument/2006/relationships" r:id="rId1"/>
          <a:extLst>
            <a:ext uri="{FF2B5EF4-FFF2-40B4-BE49-F238E27FC236}">
              <a16:creationId xmlns:a16="http://schemas.microsoft.com/office/drawing/2014/main" id="{00000000-0008-0000-0700-0000F5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38" name="TextBox 10">
          <a:hlinkClick xmlns:r="http://schemas.openxmlformats.org/officeDocument/2006/relationships" r:id="rId1"/>
          <a:extLst>
            <a:ext uri="{FF2B5EF4-FFF2-40B4-BE49-F238E27FC236}">
              <a16:creationId xmlns:a16="http://schemas.microsoft.com/office/drawing/2014/main" id="{00000000-0008-0000-0700-0000F6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39" name="TextBox 10">
          <a:hlinkClick xmlns:r="http://schemas.openxmlformats.org/officeDocument/2006/relationships" r:id="rId1"/>
          <a:extLst>
            <a:ext uri="{FF2B5EF4-FFF2-40B4-BE49-F238E27FC236}">
              <a16:creationId xmlns:a16="http://schemas.microsoft.com/office/drawing/2014/main" id="{00000000-0008-0000-0700-0000F7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40" name="TextBox 10">
          <a:hlinkClick xmlns:r="http://schemas.openxmlformats.org/officeDocument/2006/relationships" r:id="rId1"/>
          <a:extLst>
            <a:ext uri="{FF2B5EF4-FFF2-40B4-BE49-F238E27FC236}">
              <a16:creationId xmlns:a16="http://schemas.microsoft.com/office/drawing/2014/main" id="{00000000-0008-0000-0700-0000F8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41" name="TextBox 10">
          <a:hlinkClick xmlns:r="http://schemas.openxmlformats.org/officeDocument/2006/relationships" r:id="rId1"/>
          <a:extLst>
            <a:ext uri="{FF2B5EF4-FFF2-40B4-BE49-F238E27FC236}">
              <a16:creationId xmlns:a16="http://schemas.microsoft.com/office/drawing/2014/main" id="{00000000-0008-0000-0700-0000F9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42" name="TextBox 10">
          <a:hlinkClick xmlns:r="http://schemas.openxmlformats.org/officeDocument/2006/relationships" r:id="rId1"/>
          <a:extLst>
            <a:ext uri="{FF2B5EF4-FFF2-40B4-BE49-F238E27FC236}">
              <a16:creationId xmlns:a16="http://schemas.microsoft.com/office/drawing/2014/main" id="{00000000-0008-0000-0700-0000FA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43" name="TextBox 10">
          <a:hlinkClick xmlns:r="http://schemas.openxmlformats.org/officeDocument/2006/relationships" r:id="rId1"/>
          <a:extLst>
            <a:ext uri="{FF2B5EF4-FFF2-40B4-BE49-F238E27FC236}">
              <a16:creationId xmlns:a16="http://schemas.microsoft.com/office/drawing/2014/main" id="{00000000-0008-0000-0700-0000FB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44" name="TextBox 10">
          <a:hlinkClick xmlns:r="http://schemas.openxmlformats.org/officeDocument/2006/relationships" r:id="rId1"/>
          <a:extLst>
            <a:ext uri="{FF2B5EF4-FFF2-40B4-BE49-F238E27FC236}">
              <a16:creationId xmlns:a16="http://schemas.microsoft.com/office/drawing/2014/main" id="{00000000-0008-0000-0700-0000FC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45" name="TextBox 10">
          <a:hlinkClick xmlns:r="http://schemas.openxmlformats.org/officeDocument/2006/relationships" r:id="rId1"/>
          <a:extLst>
            <a:ext uri="{FF2B5EF4-FFF2-40B4-BE49-F238E27FC236}">
              <a16:creationId xmlns:a16="http://schemas.microsoft.com/office/drawing/2014/main" id="{00000000-0008-0000-0700-0000FD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46" name="TextBox 10">
          <a:hlinkClick xmlns:r="http://schemas.openxmlformats.org/officeDocument/2006/relationships" r:id="rId1"/>
          <a:extLst>
            <a:ext uri="{FF2B5EF4-FFF2-40B4-BE49-F238E27FC236}">
              <a16:creationId xmlns:a16="http://schemas.microsoft.com/office/drawing/2014/main" id="{00000000-0008-0000-0700-0000FE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47" name="TextBox 10">
          <a:hlinkClick xmlns:r="http://schemas.openxmlformats.org/officeDocument/2006/relationships" r:id="rId1"/>
          <a:extLst>
            <a:ext uri="{FF2B5EF4-FFF2-40B4-BE49-F238E27FC236}">
              <a16:creationId xmlns:a16="http://schemas.microsoft.com/office/drawing/2014/main" id="{00000000-0008-0000-0700-0000FF07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48" name="TextBox 10">
          <a:hlinkClick xmlns:r="http://schemas.openxmlformats.org/officeDocument/2006/relationships" r:id="rId1"/>
          <a:extLst>
            <a:ext uri="{FF2B5EF4-FFF2-40B4-BE49-F238E27FC236}">
              <a16:creationId xmlns:a16="http://schemas.microsoft.com/office/drawing/2014/main" id="{00000000-0008-0000-0700-000000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49" name="TextBox 10">
          <a:hlinkClick xmlns:r="http://schemas.openxmlformats.org/officeDocument/2006/relationships" r:id="rId1"/>
          <a:extLst>
            <a:ext uri="{FF2B5EF4-FFF2-40B4-BE49-F238E27FC236}">
              <a16:creationId xmlns:a16="http://schemas.microsoft.com/office/drawing/2014/main" id="{00000000-0008-0000-0700-000001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50" name="TextBox 10">
          <a:hlinkClick xmlns:r="http://schemas.openxmlformats.org/officeDocument/2006/relationships" r:id="rId1"/>
          <a:extLst>
            <a:ext uri="{FF2B5EF4-FFF2-40B4-BE49-F238E27FC236}">
              <a16:creationId xmlns:a16="http://schemas.microsoft.com/office/drawing/2014/main" id="{00000000-0008-0000-0700-000002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51" name="TextBox 10">
          <a:hlinkClick xmlns:r="http://schemas.openxmlformats.org/officeDocument/2006/relationships" r:id="rId1"/>
          <a:extLst>
            <a:ext uri="{FF2B5EF4-FFF2-40B4-BE49-F238E27FC236}">
              <a16:creationId xmlns:a16="http://schemas.microsoft.com/office/drawing/2014/main" id="{00000000-0008-0000-0700-000003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52" name="TextBox 10">
          <a:hlinkClick xmlns:r="http://schemas.openxmlformats.org/officeDocument/2006/relationships" r:id="rId1"/>
          <a:extLst>
            <a:ext uri="{FF2B5EF4-FFF2-40B4-BE49-F238E27FC236}">
              <a16:creationId xmlns:a16="http://schemas.microsoft.com/office/drawing/2014/main" id="{00000000-0008-0000-0700-000004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53" name="TextBox 10">
          <a:hlinkClick xmlns:r="http://schemas.openxmlformats.org/officeDocument/2006/relationships" r:id="rId1"/>
          <a:extLst>
            <a:ext uri="{FF2B5EF4-FFF2-40B4-BE49-F238E27FC236}">
              <a16:creationId xmlns:a16="http://schemas.microsoft.com/office/drawing/2014/main" id="{00000000-0008-0000-0700-000005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54" name="TextBox 10">
          <a:hlinkClick xmlns:r="http://schemas.openxmlformats.org/officeDocument/2006/relationships" r:id="rId1"/>
          <a:extLst>
            <a:ext uri="{FF2B5EF4-FFF2-40B4-BE49-F238E27FC236}">
              <a16:creationId xmlns:a16="http://schemas.microsoft.com/office/drawing/2014/main" id="{00000000-0008-0000-0700-000006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55" name="TextBox 10">
          <a:hlinkClick xmlns:r="http://schemas.openxmlformats.org/officeDocument/2006/relationships" r:id="rId1"/>
          <a:extLst>
            <a:ext uri="{FF2B5EF4-FFF2-40B4-BE49-F238E27FC236}">
              <a16:creationId xmlns:a16="http://schemas.microsoft.com/office/drawing/2014/main" id="{00000000-0008-0000-0700-000007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56" name="TextBox 10">
          <a:hlinkClick xmlns:r="http://schemas.openxmlformats.org/officeDocument/2006/relationships" r:id="rId1"/>
          <a:extLst>
            <a:ext uri="{FF2B5EF4-FFF2-40B4-BE49-F238E27FC236}">
              <a16:creationId xmlns:a16="http://schemas.microsoft.com/office/drawing/2014/main" id="{00000000-0008-0000-0700-000008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57" name="TextBox 10">
          <a:hlinkClick xmlns:r="http://schemas.openxmlformats.org/officeDocument/2006/relationships" r:id="rId1"/>
          <a:extLst>
            <a:ext uri="{FF2B5EF4-FFF2-40B4-BE49-F238E27FC236}">
              <a16:creationId xmlns:a16="http://schemas.microsoft.com/office/drawing/2014/main" id="{00000000-0008-0000-0700-000009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58" name="TextBox 10">
          <a:hlinkClick xmlns:r="http://schemas.openxmlformats.org/officeDocument/2006/relationships" r:id="rId1"/>
          <a:extLst>
            <a:ext uri="{FF2B5EF4-FFF2-40B4-BE49-F238E27FC236}">
              <a16:creationId xmlns:a16="http://schemas.microsoft.com/office/drawing/2014/main" id="{00000000-0008-0000-0700-00000A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83</xdr:row>
      <xdr:rowOff>38100</xdr:rowOff>
    </xdr:from>
    <xdr:ext cx="2171700" cy="190500"/>
    <xdr:sp macro="" textlink="">
      <xdr:nvSpPr>
        <xdr:cNvPr id="2059" name="TextBox 10">
          <a:hlinkClick xmlns:r="http://schemas.openxmlformats.org/officeDocument/2006/relationships" r:id="rId1"/>
          <a:extLst>
            <a:ext uri="{FF2B5EF4-FFF2-40B4-BE49-F238E27FC236}">
              <a16:creationId xmlns:a16="http://schemas.microsoft.com/office/drawing/2014/main" id="{00000000-0008-0000-0700-00000B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60" name="TextBox 10">
          <a:hlinkClick xmlns:r="http://schemas.openxmlformats.org/officeDocument/2006/relationships" r:id="rId1"/>
          <a:extLst>
            <a:ext uri="{FF2B5EF4-FFF2-40B4-BE49-F238E27FC236}">
              <a16:creationId xmlns:a16="http://schemas.microsoft.com/office/drawing/2014/main" id="{00000000-0008-0000-0700-00000C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61" name="TextBox 10">
          <a:hlinkClick xmlns:r="http://schemas.openxmlformats.org/officeDocument/2006/relationships" r:id="rId1"/>
          <a:extLst>
            <a:ext uri="{FF2B5EF4-FFF2-40B4-BE49-F238E27FC236}">
              <a16:creationId xmlns:a16="http://schemas.microsoft.com/office/drawing/2014/main" id="{00000000-0008-0000-0700-00000D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62" name="TextBox 10">
          <a:hlinkClick xmlns:r="http://schemas.openxmlformats.org/officeDocument/2006/relationships" r:id="rId1"/>
          <a:extLst>
            <a:ext uri="{FF2B5EF4-FFF2-40B4-BE49-F238E27FC236}">
              <a16:creationId xmlns:a16="http://schemas.microsoft.com/office/drawing/2014/main" id="{00000000-0008-0000-0700-00000E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63" name="TextBox 10">
          <a:hlinkClick xmlns:r="http://schemas.openxmlformats.org/officeDocument/2006/relationships" r:id="rId1"/>
          <a:extLst>
            <a:ext uri="{FF2B5EF4-FFF2-40B4-BE49-F238E27FC236}">
              <a16:creationId xmlns:a16="http://schemas.microsoft.com/office/drawing/2014/main" id="{00000000-0008-0000-0700-00000F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64" name="TextBox 10">
          <a:hlinkClick xmlns:r="http://schemas.openxmlformats.org/officeDocument/2006/relationships" r:id="rId1"/>
          <a:extLst>
            <a:ext uri="{FF2B5EF4-FFF2-40B4-BE49-F238E27FC236}">
              <a16:creationId xmlns:a16="http://schemas.microsoft.com/office/drawing/2014/main" id="{00000000-0008-0000-0700-000010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65" name="TextBox 10">
          <a:hlinkClick xmlns:r="http://schemas.openxmlformats.org/officeDocument/2006/relationships" r:id="rId1"/>
          <a:extLst>
            <a:ext uri="{FF2B5EF4-FFF2-40B4-BE49-F238E27FC236}">
              <a16:creationId xmlns:a16="http://schemas.microsoft.com/office/drawing/2014/main" id="{00000000-0008-0000-0700-000011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66" name="TextBox 10">
          <a:hlinkClick xmlns:r="http://schemas.openxmlformats.org/officeDocument/2006/relationships" r:id="rId1"/>
          <a:extLst>
            <a:ext uri="{FF2B5EF4-FFF2-40B4-BE49-F238E27FC236}">
              <a16:creationId xmlns:a16="http://schemas.microsoft.com/office/drawing/2014/main" id="{00000000-0008-0000-0700-000012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67" name="TextBox 10">
          <a:hlinkClick xmlns:r="http://schemas.openxmlformats.org/officeDocument/2006/relationships" r:id="rId1"/>
          <a:extLst>
            <a:ext uri="{FF2B5EF4-FFF2-40B4-BE49-F238E27FC236}">
              <a16:creationId xmlns:a16="http://schemas.microsoft.com/office/drawing/2014/main" id="{00000000-0008-0000-0700-000013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68" name="TextBox 10">
          <a:hlinkClick xmlns:r="http://schemas.openxmlformats.org/officeDocument/2006/relationships" r:id="rId1"/>
          <a:extLst>
            <a:ext uri="{FF2B5EF4-FFF2-40B4-BE49-F238E27FC236}">
              <a16:creationId xmlns:a16="http://schemas.microsoft.com/office/drawing/2014/main" id="{00000000-0008-0000-0700-000014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69" name="TextBox 10">
          <a:hlinkClick xmlns:r="http://schemas.openxmlformats.org/officeDocument/2006/relationships" r:id="rId1"/>
          <a:extLst>
            <a:ext uri="{FF2B5EF4-FFF2-40B4-BE49-F238E27FC236}">
              <a16:creationId xmlns:a16="http://schemas.microsoft.com/office/drawing/2014/main" id="{00000000-0008-0000-0700-000015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70" name="TextBox 10">
          <a:hlinkClick xmlns:r="http://schemas.openxmlformats.org/officeDocument/2006/relationships" r:id="rId1"/>
          <a:extLst>
            <a:ext uri="{FF2B5EF4-FFF2-40B4-BE49-F238E27FC236}">
              <a16:creationId xmlns:a16="http://schemas.microsoft.com/office/drawing/2014/main" id="{00000000-0008-0000-0700-000016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71" name="TextBox 10">
          <a:hlinkClick xmlns:r="http://schemas.openxmlformats.org/officeDocument/2006/relationships" r:id="rId1"/>
          <a:extLst>
            <a:ext uri="{FF2B5EF4-FFF2-40B4-BE49-F238E27FC236}">
              <a16:creationId xmlns:a16="http://schemas.microsoft.com/office/drawing/2014/main" id="{00000000-0008-0000-0700-000017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72" name="TextBox 10">
          <a:hlinkClick xmlns:r="http://schemas.openxmlformats.org/officeDocument/2006/relationships" r:id="rId1"/>
          <a:extLst>
            <a:ext uri="{FF2B5EF4-FFF2-40B4-BE49-F238E27FC236}">
              <a16:creationId xmlns:a16="http://schemas.microsoft.com/office/drawing/2014/main" id="{00000000-0008-0000-0700-000018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73" name="TextBox 10">
          <a:hlinkClick xmlns:r="http://schemas.openxmlformats.org/officeDocument/2006/relationships" r:id="rId1"/>
          <a:extLst>
            <a:ext uri="{FF2B5EF4-FFF2-40B4-BE49-F238E27FC236}">
              <a16:creationId xmlns:a16="http://schemas.microsoft.com/office/drawing/2014/main" id="{00000000-0008-0000-0700-000019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74" name="TextBox 10">
          <a:hlinkClick xmlns:r="http://schemas.openxmlformats.org/officeDocument/2006/relationships" r:id="rId1"/>
          <a:extLst>
            <a:ext uri="{FF2B5EF4-FFF2-40B4-BE49-F238E27FC236}">
              <a16:creationId xmlns:a16="http://schemas.microsoft.com/office/drawing/2014/main" id="{00000000-0008-0000-0700-00001A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75" name="TextBox 10">
          <a:hlinkClick xmlns:r="http://schemas.openxmlformats.org/officeDocument/2006/relationships" r:id="rId1"/>
          <a:extLst>
            <a:ext uri="{FF2B5EF4-FFF2-40B4-BE49-F238E27FC236}">
              <a16:creationId xmlns:a16="http://schemas.microsoft.com/office/drawing/2014/main" id="{00000000-0008-0000-0700-00001B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76" name="TextBox 10">
          <a:hlinkClick xmlns:r="http://schemas.openxmlformats.org/officeDocument/2006/relationships" r:id="rId1"/>
          <a:extLst>
            <a:ext uri="{FF2B5EF4-FFF2-40B4-BE49-F238E27FC236}">
              <a16:creationId xmlns:a16="http://schemas.microsoft.com/office/drawing/2014/main" id="{00000000-0008-0000-0700-00001C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77" name="TextBox 10">
          <a:hlinkClick xmlns:r="http://schemas.openxmlformats.org/officeDocument/2006/relationships" r:id="rId1"/>
          <a:extLst>
            <a:ext uri="{FF2B5EF4-FFF2-40B4-BE49-F238E27FC236}">
              <a16:creationId xmlns:a16="http://schemas.microsoft.com/office/drawing/2014/main" id="{00000000-0008-0000-0700-00001D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78" name="TextBox 10">
          <a:hlinkClick xmlns:r="http://schemas.openxmlformats.org/officeDocument/2006/relationships" r:id="rId1"/>
          <a:extLst>
            <a:ext uri="{FF2B5EF4-FFF2-40B4-BE49-F238E27FC236}">
              <a16:creationId xmlns:a16="http://schemas.microsoft.com/office/drawing/2014/main" id="{00000000-0008-0000-0700-00001E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79" name="TextBox 10">
          <a:hlinkClick xmlns:r="http://schemas.openxmlformats.org/officeDocument/2006/relationships" r:id="rId1"/>
          <a:extLst>
            <a:ext uri="{FF2B5EF4-FFF2-40B4-BE49-F238E27FC236}">
              <a16:creationId xmlns:a16="http://schemas.microsoft.com/office/drawing/2014/main" id="{00000000-0008-0000-0700-00001F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80" name="TextBox 10">
          <a:hlinkClick xmlns:r="http://schemas.openxmlformats.org/officeDocument/2006/relationships" r:id="rId1"/>
          <a:extLst>
            <a:ext uri="{FF2B5EF4-FFF2-40B4-BE49-F238E27FC236}">
              <a16:creationId xmlns:a16="http://schemas.microsoft.com/office/drawing/2014/main" id="{00000000-0008-0000-0700-000020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81" name="TextBox 10">
          <a:hlinkClick xmlns:r="http://schemas.openxmlformats.org/officeDocument/2006/relationships" r:id="rId1"/>
          <a:extLst>
            <a:ext uri="{FF2B5EF4-FFF2-40B4-BE49-F238E27FC236}">
              <a16:creationId xmlns:a16="http://schemas.microsoft.com/office/drawing/2014/main" id="{00000000-0008-0000-0700-000021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82" name="TextBox 10">
          <a:hlinkClick xmlns:r="http://schemas.openxmlformats.org/officeDocument/2006/relationships" r:id="rId1"/>
          <a:extLst>
            <a:ext uri="{FF2B5EF4-FFF2-40B4-BE49-F238E27FC236}">
              <a16:creationId xmlns:a16="http://schemas.microsoft.com/office/drawing/2014/main" id="{00000000-0008-0000-0700-000022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83" name="TextBox 10">
          <a:hlinkClick xmlns:r="http://schemas.openxmlformats.org/officeDocument/2006/relationships" r:id="rId1"/>
          <a:extLst>
            <a:ext uri="{FF2B5EF4-FFF2-40B4-BE49-F238E27FC236}">
              <a16:creationId xmlns:a16="http://schemas.microsoft.com/office/drawing/2014/main" id="{00000000-0008-0000-0700-000023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84" name="TextBox 10">
          <a:hlinkClick xmlns:r="http://schemas.openxmlformats.org/officeDocument/2006/relationships" r:id="rId1"/>
          <a:extLst>
            <a:ext uri="{FF2B5EF4-FFF2-40B4-BE49-F238E27FC236}">
              <a16:creationId xmlns:a16="http://schemas.microsoft.com/office/drawing/2014/main" id="{00000000-0008-0000-0700-000024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85" name="TextBox 10">
          <a:hlinkClick xmlns:r="http://schemas.openxmlformats.org/officeDocument/2006/relationships" r:id="rId1"/>
          <a:extLst>
            <a:ext uri="{FF2B5EF4-FFF2-40B4-BE49-F238E27FC236}">
              <a16:creationId xmlns:a16="http://schemas.microsoft.com/office/drawing/2014/main" id="{00000000-0008-0000-0700-000025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86" name="TextBox 10">
          <a:hlinkClick xmlns:r="http://schemas.openxmlformats.org/officeDocument/2006/relationships" r:id="rId1"/>
          <a:extLst>
            <a:ext uri="{FF2B5EF4-FFF2-40B4-BE49-F238E27FC236}">
              <a16:creationId xmlns:a16="http://schemas.microsoft.com/office/drawing/2014/main" id="{00000000-0008-0000-0700-000026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87" name="TextBox 10">
          <a:hlinkClick xmlns:r="http://schemas.openxmlformats.org/officeDocument/2006/relationships" r:id="rId1"/>
          <a:extLst>
            <a:ext uri="{FF2B5EF4-FFF2-40B4-BE49-F238E27FC236}">
              <a16:creationId xmlns:a16="http://schemas.microsoft.com/office/drawing/2014/main" id="{00000000-0008-0000-0700-000027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88" name="TextBox 10">
          <a:hlinkClick xmlns:r="http://schemas.openxmlformats.org/officeDocument/2006/relationships" r:id="rId1"/>
          <a:extLst>
            <a:ext uri="{FF2B5EF4-FFF2-40B4-BE49-F238E27FC236}">
              <a16:creationId xmlns:a16="http://schemas.microsoft.com/office/drawing/2014/main" id="{00000000-0008-0000-0700-000028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89" name="TextBox 10">
          <a:hlinkClick xmlns:r="http://schemas.openxmlformats.org/officeDocument/2006/relationships" r:id="rId1"/>
          <a:extLst>
            <a:ext uri="{FF2B5EF4-FFF2-40B4-BE49-F238E27FC236}">
              <a16:creationId xmlns:a16="http://schemas.microsoft.com/office/drawing/2014/main" id="{00000000-0008-0000-0700-000029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90" name="TextBox 10">
          <a:hlinkClick xmlns:r="http://schemas.openxmlformats.org/officeDocument/2006/relationships" r:id="rId1"/>
          <a:extLst>
            <a:ext uri="{FF2B5EF4-FFF2-40B4-BE49-F238E27FC236}">
              <a16:creationId xmlns:a16="http://schemas.microsoft.com/office/drawing/2014/main" id="{00000000-0008-0000-0700-00002A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91" name="TextBox 10">
          <a:hlinkClick xmlns:r="http://schemas.openxmlformats.org/officeDocument/2006/relationships" r:id="rId1"/>
          <a:extLst>
            <a:ext uri="{FF2B5EF4-FFF2-40B4-BE49-F238E27FC236}">
              <a16:creationId xmlns:a16="http://schemas.microsoft.com/office/drawing/2014/main" id="{00000000-0008-0000-0700-00002B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92" name="TextBox 10">
          <a:hlinkClick xmlns:r="http://schemas.openxmlformats.org/officeDocument/2006/relationships" r:id="rId1"/>
          <a:extLst>
            <a:ext uri="{FF2B5EF4-FFF2-40B4-BE49-F238E27FC236}">
              <a16:creationId xmlns:a16="http://schemas.microsoft.com/office/drawing/2014/main" id="{00000000-0008-0000-0700-00002C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93" name="TextBox 10">
          <a:hlinkClick xmlns:r="http://schemas.openxmlformats.org/officeDocument/2006/relationships" r:id="rId1"/>
          <a:extLst>
            <a:ext uri="{FF2B5EF4-FFF2-40B4-BE49-F238E27FC236}">
              <a16:creationId xmlns:a16="http://schemas.microsoft.com/office/drawing/2014/main" id="{00000000-0008-0000-0700-00002D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94" name="TextBox 10">
          <a:hlinkClick xmlns:r="http://schemas.openxmlformats.org/officeDocument/2006/relationships" r:id="rId1"/>
          <a:extLst>
            <a:ext uri="{FF2B5EF4-FFF2-40B4-BE49-F238E27FC236}">
              <a16:creationId xmlns:a16="http://schemas.microsoft.com/office/drawing/2014/main" id="{00000000-0008-0000-0700-00002E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95" name="TextBox 10">
          <a:hlinkClick xmlns:r="http://schemas.openxmlformats.org/officeDocument/2006/relationships" r:id="rId1"/>
          <a:extLst>
            <a:ext uri="{FF2B5EF4-FFF2-40B4-BE49-F238E27FC236}">
              <a16:creationId xmlns:a16="http://schemas.microsoft.com/office/drawing/2014/main" id="{00000000-0008-0000-0700-00002F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96" name="TextBox 10">
          <a:hlinkClick xmlns:r="http://schemas.openxmlformats.org/officeDocument/2006/relationships" r:id="rId1"/>
          <a:extLst>
            <a:ext uri="{FF2B5EF4-FFF2-40B4-BE49-F238E27FC236}">
              <a16:creationId xmlns:a16="http://schemas.microsoft.com/office/drawing/2014/main" id="{00000000-0008-0000-0700-000030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97" name="TextBox 10">
          <a:hlinkClick xmlns:r="http://schemas.openxmlformats.org/officeDocument/2006/relationships" r:id="rId1"/>
          <a:extLst>
            <a:ext uri="{FF2B5EF4-FFF2-40B4-BE49-F238E27FC236}">
              <a16:creationId xmlns:a16="http://schemas.microsoft.com/office/drawing/2014/main" id="{00000000-0008-0000-0700-000031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98" name="TextBox 10">
          <a:hlinkClick xmlns:r="http://schemas.openxmlformats.org/officeDocument/2006/relationships" r:id="rId1"/>
          <a:extLst>
            <a:ext uri="{FF2B5EF4-FFF2-40B4-BE49-F238E27FC236}">
              <a16:creationId xmlns:a16="http://schemas.microsoft.com/office/drawing/2014/main" id="{00000000-0008-0000-0700-000032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099" name="TextBox 10">
          <a:hlinkClick xmlns:r="http://schemas.openxmlformats.org/officeDocument/2006/relationships" r:id="rId1"/>
          <a:extLst>
            <a:ext uri="{FF2B5EF4-FFF2-40B4-BE49-F238E27FC236}">
              <a16:creationId xmlns:a16="http://schemas.microsoft.com/office/drawing/2014/main" id="{00000000-0008-0000-0700-000033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00" name="TextBox 10">
          <a:hlinkClick xmlns:r="http://schemas.openxmlformats.org/officeDocument/2006/relationships" r:id="rId1"/>
          <a:extLst>
            <a:ext uri="{FF2B5EF4-FFF2-40B4-BE49-F238E27FC236}">
              <a16:creationId xmlns:a16="http://schemas.microsoft.com/office/drawing/2014/main" id="{00000000-0008-0000-0700-000034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01" name="TextBox 10">
          <a:hlinkClick xmlns:r="http://schemas.openxmlformats.org/officeDocument/2006/relationships" r:id="rId1"/>
          <a:extLst>
            <a:ext uri="{FF2B5EF4-FFF2-40B4-BE49-F238E27FC236}">
              <a16:creationId xmlns:a16="http://schemas.microsoft.com/office/drawing/2014/main" id="{00000000-0008-0000-0700-000035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02" name="TextBox 10">
          <a:hlinkClick xmlns:r="http://schemas.openxmlformats.org/officeDocument/2006/relationships" r:id="rId1"/>
          <a:extLst>
            <a:ext uri="{FF2B5EF4-FFF2-40B4-BE49-F238E27FC236}">
              <a16:creationId xmlns:a16="http://schemas.microsoft.com/office/drawing/2014/main" id="{00000000-0008-0000-0700-000036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03" name="TextBox 10">
          <a:hlinkClick xmlns:r="http://schemas.openxmlformats.org/officeDocument/2006/relationships" r:id="rId1"/>
          <a:extLst>
            <a:ext uri="{FF2B5EF4-FFF2-40B4-BE49-F238E27FC236}">
              <a16:creationId xmlns:a16="http://schemas.microsoft.com/office/drawing/2014/main" id="{00000000-0008-0000-0700-000037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04" name="TextBox 10">
          <a:hlinkClick xmlns:r="http://schemas.openxmlformats.org/officeDocument/2006/relationships" r:id="rId1"/>
          <a:extLst>
            <a:ext uri="{FF2B5EF4-FFF2-40B4-BE49-F238E27FC236}">
              <a16:creationId xmlns:a16="http://schemas.microsoft.com/office/drawing/2014/main" id="{00000000-0008-0000-0700-000038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05" name="TextBox 10">
          <a:hlinkClick xmlns:r="http://schemas.openxmlformats.org/officeDocument/2006/relationships" r:id="rId1"/>
          <a:extLst>
            <a:ext uri="{FF2B5EF4-FFF2-40B4-BE49-F238E27FC236}">
              <a16:creationId xmlns:a16="http://schemas.microsoft.com/office/drawing/2014/main" id="{00000000-0008-0000-0700-000039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06" name="TextBox 10">
          <a:hlinkClick xmlns:r="http://schemas.openxmlformats.org/officeDocument/2006/relationships" r:id="rId1"/>
          <a:extLst>
            <a:ext uri="{FF2B5EF4-FFF2-40B4-BE49-F238E27FC236}">
              <a16:creationId xmlns:a16="http://schemas.microsoft.com/office/drawing/2014/main" id="{00000000-0008-0000-0700-00003A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07" name="TextBox 10">
          <a:hlinkClick xmlns:r="http://schemas.openxmlformats.org/officeDocument/2006/relationships" r:id="rId1"/>
          <a:extLst>
            <a:ext uri="{FF2B5EF4-FFF2-40B4-BE49-F238E27FC236}">
              <a16:creationId xmlns:a16="http://schemas.microsoft.com/office/drawing/2014/main" id="{00000000-0008-0000-0700-00003B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08" name="TextBox 10">
          <a:hlinkClick xmlns:r="http://schemas.openxmlformats.org/officeDocument/2006/relationships" r:id="rId1"/>
          <a:extLst>
            <a:ext uri="{FF2B5EF4-FFF2-40B4-BE49-F238E27FC236}">
              <a16:creationId xmlns:a16="http://schemas.microsoft.com/office/drawing/2014/main" id="{00000000-0008-0000-0700-00003C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09" name="TextBox 10">
          <a:hlinkClick xmlns:r="http://schemas.openxmlformats.org/officeDocument/2006/relationships" r:id="rId1"/>
          <a:extLst>
            <a:ext uri="{FF2B5EF4-FFF2-40B4-BE49-F238E27FC236}">
              <a16:creationId xmlns:a16="http://schemas.microsoft.com/office/drawing/2014/main" id="{00000000-0008-0000-0700-00003D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10" name="TextBox 10">
          <a:hlinkClick xmlns:r="http://schemas.openxmlformats.org/officeDocument/2006/relationships" r:id="rId1"/>
          <a:extLst>
            <a:ext uri="{FF2B5EF4-FFF2-40B4-BE49-F238E27FC236}">
              <a16:creationId xmlns:a16="http://schemas.microsoft.com/office/drawing/2014/main" id="{00000000-0008-0000-0700-00003E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11" name="TextBox 10">
          <a:hlinkClick xmlns:r="http://schemas.openxmlformats.org/officeDocument/2006/relationships" r:id="rId1"/>
          <a:extLst>
            <a:ext uri="{FF2B5EF4-FFF2-40B4-BE49-F238E27FC236}">
              <a16:creationId xmlns:a16="http://schemas.microsoft.com/office/drawing/2014/main" id="{00000000-0008-0000-0700-00003F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12" name="TextBox 10">
          <a:hlinkClick xmlns:r="http://schemas.openxmlformats.org/officeDocument/2006/relationships" r:id="rId1"/>
          <a:extLst>
            <a:ext uri="{FF2B5EF4-FFF2-40B4-BE49-F238E27FC236}">
              <a16:creationId xmlns:a16="http://schemas.microsoft.com/office/drawing/2014/main" id="{00000000-0008-0000-0700-000040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13" name="TextBox 10">
          <a:hlinkClick xmlns:r="http://schemas.openxmlformats.org/officeDocument/2006/relationships" r:id="rId1"/>
          <a:extLst>
            <a:ext uri="{FF2B5EF4-FFF2-40B4-BE49-F238E27FC236}">
              <a16:creationId xmlns:a16="http://schemas.microsoft.com/office/drawing/2014/main" id="{00000000-0008-0000-0700-000041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14" name="TextBox 10">
          <a:hlinkClick xmlns:r="http://schemas.openxmlformats.org/officeDocument/2006/relationships" r:id="rId1"/>
          <a:extLst>
            <a:ext uri="{FF2B5EF4-FFF2-40B4-BE49-F238E27FC236}">
              <a16:creationId xmlns:a16="http://schemas.microsoft.com/office/drawing/2014/main" id="{00000000-0008-0000-0700-000042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15" name="TextBox 10">
          <a:hlinkClick xmlns:r="http://schemas.openxmlformats.org/officeDocument/2006/relationships" r:id="rId1"/>
          <a:extLst>
            <a:ext uri="{FF2B5EF4-FFF2-40B4-BE49-F238E27FC236}">
              <a16:creationId xmlns:a16="http://schemas.microsoft.com/office/drawing/2014/main" id="{00000000-0008-0000-0700-000043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16" name="TextBox 10">
          <a:hlinkClick xmlns:r="http://schemas.openxmlformats.org/officeDocument/2006/relationships" r:id="rId1"/>
          <a:extLst>
            <a:ext uri="{FF2B5EF4-FFF2-40B4-BE49-F238E27FC236}">
              <a16:creationId xmlns:a16="http://schemas.microsoft.com/office/drawing/2014/main" id="{00000000-0008-0000-0700-000044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17" name="TextBox 10">
          <a:hlinkClick xmlns:r="http://schemas.openxmlformats.org/officeDocument/2006/relationships" r:id="rId1"/>
          <a:extLst>
            <a:ext uri="{FF2B5EF4-FFF2-40B4-BE49-F238E27FC236}">
              <a16:creationId xmlns:a16="http://schemas.microsoft.com/office/drawing/2014/main" id="{00000000-0008-0000-0700-000045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18" name="TextBox 10">
          <a:hlinkClick xmlns:r="http://schemas.openxmlformats.org/officeDocument/2006/relationships" r:id="rId1"/>
          <a:extLst>
            <a:ext uri="{FF2B5EF4-FFF2-40B4-BE49-F238E27FC236}">
              <a16:creationId xmlns:a16="http://schemas.microsoft.com/office/drawing/2014/main" id="{00000000-0008-0000-0700-000046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19" name="TextBox 10">
          <a:hlinkClick xmlns:r="http://schemas.openxmlformats.org/officeDocument/2006/relationships" r:id="rId1"/>
          <a:extLst>
            <a:ext uri="{FF2B5EF4-FFF2-40B4-BE49-F238E27FC236}">
              <a16:creationId xmlns:a16="http://schemas.microsoft.com/office/drawing/2014/main" id="{00000000-0008-0000-0700-000047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20" name="TextBox 10">
          <a:hlinkClick xmlns:r="http://schemas.openxmlformats.org/officeDocument/2006/relationships" r:id="rId1"/>
          <a:extLst>
            <a:ext uri="{FF2B5EF4-FFF2-40B4-BE49-F238E27FC236}">
              <a16:creationId xmlns:a16="http://schemas.microsoft.com/office/drawing/2014/main" id="{00000000-0008-0000-0700-000048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21" name="TextBox 10">
          <a:hlinkClick xmlns:r="http://schemas.openxmlformats.org/officeDocument/2006/relationships" r:id="rId1"/>
          <a:extLst>
            <a:ext uri="{FF2B5EF4-FFF2-40B4-BE49-F238E27FC236}">
              <a16:creationId xmlns:a16="http://schemas.microsoft.com/office/drawing/2014/main" id="{00000000-0008-0000-0700-000049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22" name="TextBox 10">
          <a:hlinkClick xmlns:r="http://schemas.openxmlformats.org/officeDocument/2006/relationships" r:id="rId1"/>
          <a:extLst>
            <a:ext uri="{FF2B5EF4-FFF2-40B4-BE49-F238E27FC236}">
              <a16:creationId xmlns:a16="http://schemas.microsoft.com/office/drawing/2014/main" id="{00000000-0008-0000-0700-00004A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23" name="TextBox 10">
          <a:hlinkClick xmlns:r="http://schemas.openxmlformats.org/officeDocument/2006/relationships" r:id="rId1"/>
          <a:extLst>
            <a:ext uri="{FF2B5EF4-FFF2-40B4-BE49-F238E27FC236}">
              <a16:creationId xmlns:a16="http://schemas.microsoft.com/office/drawing/2014/main" id="{00000000-0008-0000-0700-00004B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24" name="TextBox 10">
          <a:hlinkClick xmlns:r="http://schemas.openxmlformats.org/officeDocument/2006/relationships" r:id="rId1"/>
          <a:extLst>
            <a:ext uri="{FF2B5EF4-FFF2-40B4-BE49-F238E27FC236}">
              <a16:creationId xmlns:a16="http://schemas.microsoft.com/office/drawing/2014/main" id="{00000000-0008-0000-0700-00004C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25" name="TextBox 10">
          <a:hlinkClick xmlns:r="http://schemas.openxmlformats.org/officeDocument/2006/relationships" r:id="rId1"/>
          <a:extLst>
            <a:ext uri="{FF2B5EF4-FFF2-40B4-BE49-F238E27FC236}">
              <a16:creationId xmlns:a16="http://schemas.microsoft.com/office/drawing/2014/main" id="{00000000-0008-0000-0700-00004D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26" name="TextBox 10">
          <a:hlinkClick xmlns:r="http://schemas.openxmlformats.org/officeDocument/2006/relationships" r:id="rId1"/>
          <a:extLst>
            <a:ext uri="{FF2B5EF4-FFF2-40B4-BE49-F238E27FC236}">
              <a16:creationId xmlns:a16="http://schemas.microsoft.com/office/drawing/2014/main" id="{00000000-0008-0000-0700-00004E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27" name="TextBox 10">
          <a:hlinkClick xmlns:r="http://schemas.openxmlformats.org/officeDocument/2006/relationships" r:id="rId1"/>
          <a:extLst>
            <a:ext uri="{FF2B5EF4-FFF2-40B4-BE49-F238E27FC236}">
              <a16:creationId xmlns:a16="http://schemas.microsoft.com/office/drawing/2014/main" id="{00000000-0008-0000-0700-00004F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28" name="TextBox 10">
          <a:hlinkClick xmlns:r="http://schemas.openxmlformats.org/officeDocument/2006/relationships" r:id="rId1"/>
          <a:extLst>
            <a:ext uri="{FF2B5EF4-FFF2-40B4-BE49-F238E27FC236}">
              <a16:creationId xmlns:a16="http://schemas.microsoft.com/office/drawing/2014/main" id="{00000000-0008-0000-0700-000050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29" name="TextBox 10">
          <a:hlinkClick xmlns:r="http://schemas.openxmlformats.org/officeDocument/2006/relationships" r:id="rId1"/>
          <a:extLst>
            <a:ext uri="{FF2B5EF4-FFF2-40B4-BE49-F238E27FC236}">
              <a16:creationId xmlns:a16="http://schemas.microsoft.com/office/drawing/2014/main" id="{00000000-0008-0000-0700-000051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30" name="TextBox 10">
          <a:hlinkClick xmlns:r="http://schemas.openxmlformats.org/officeDocument/2006/relationships" r:id="rId1"/>
          <a:extLst>
            <a:ext uri="{FF2B5EF4-FFF2-40B4-BE49-F238E27FC236}">
              <a16:creationId xmlns:a16="http://schemas.microsoft.com/office/drawing/2014/main" id="{00000000-0008-0000-0700-000052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31" name="TextBox 10">
          <a:hlinkClick xmlns:r="http://schemas.openxmlformats.org/officeDocument/2006/relationships" r:id="rId1"/>
          <a:extLst>
            <a:ext uri="{FF2B5EF4-FFF2-40B4-BE49-F238E27FC236}">
              <a16:creationId xmlns:a16="http://schemas.microsoft.com/office/drawing/2014/main" id="{00000000-0008-0000-0700-000053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32" name="TextBox 10">
          <a:hlinkClick xmlns:r="http://schemas.openxmlformats.org/officeDocument/2006/relationships" r:id="rId1"/>
          <a:extLst>
            <a:ext uri="{FF2B5EF4-FFF2-40B4-BE49-F238E27FC236}">
              <a16:creationId xmlns:a16="http://schemas.microsoft.com/office/drawing/2014/main" id="{00000000-0008-0000-0700-000054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33" name="TextBox 10">
          <a:hlinkClick xmlns:r="http://schemas.openxmlformats.org/officeDocument/2006/relationships" r:id="rId1"/>
          <a:extLst>
            <a:ext uri="{FF2B5EF4-FFF2-40B4-BE49-F238E27FC236}">
              <a16:creationId xmlns:a16="http://schemas.microsoft.com/office/drawing/2014/main" id="{00000000-0008-0000-0700-000055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34" name="TextBox 10">
          <a:hlinkClick xmlns:r="http://schemas.openxmlformats.org/officeDocument/2006/relationships" r:id="rId1"/>
          <a:extLst>
            <a:ext uri="{FF2B5EF4-FFF2-40B4-BE49-F238E27FC236}">
              <a16:creationId xmlns:a16="http://schemas.microsoft.com/office/drawing/2014/main" id="{00000000-0008-0000-0700-000056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35" name="TextBox 10">
          <a:hlinkClick xmlns:r="http://schemas.openxmlformats.org/officeDocument/2006/relationships" r:id="rId1"/>
          <a:extLst>
            <a:ext uri="{FF2B5EF4-FFF2-40B4-BE49-F238E27FC236}">
              <a16:creationId xmlns:a16="http://schemas.microsoft.com/office/drawing/2014/main" id="{00000000-0008-0000-0700-000057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36" name="TextBox 10">
          <a:hlinkClick xmlns:r="http://schemas.openxmlformats.org/officeDocument/2006/relationships" r:id="rId1"/>
          <a:extLst>
            <a:ext uri="{FF2B5EF4-FFF2-40B4-BE49-F238E27FC236}">
              <a16:creationId xmlns:a16="http://schemas.microsoft.com/office/drawing/2014/main" id="{00000000-0008-0000-0700-000058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37" name="TextBox 10">
          <a:hlinkClick xmlns:r="http://schemas.openxmlformats.org/officeDocument/2006/relationships" r:id="rId1"/>
          <a:extLst>
            <a:ext uri="{FF2B5EF4-FFF2-40B4-BE49-F238E27FC236}">
              <a16:creationId xmlns:a16="http://schemas.microsoft.com/office/drawing/2014/main" id="{00000000-0008-0000-0700-000059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38" name="TextBox 10">
          <a:hlinkClick xmlns:r="http://schemas.openxmlformats.org/officeDocument/2006/relationships" r:id="rId1"/>
          <a:extLst>
            <a:ext uri="{FF2B5EF4-FFF2-40B4-BE49-F238E27FC236}">
              <a16:creationId xmlns:a16="http://schemas.microsoft.com/office/drawing/2014/main" id="{00000000-0008-0000-0700-00005A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39" name="TextBox 10">
          <a:hlinkClick xmlns:r="http://schemas.openxmlformats.org/officeDocument/2006/relationships" r:id="rId1"/>
          <a:extLst>
            <a:ext uri="{FF2B5EF4-FFF2-40B4-BE49-F238E27FC236}">
              <a16:creationId xmlns:a16="http://schemas.microsoft.com/office/drawing/2014/main" id="{00000000-0008-0000-0700-00005B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40" name="TextBox 10">
          <a:hlinkClick xmlns:r="http://schemas.openxmlformats.org/officeDocument/2006/relationships" r:id="rId1"/>
          <a:extLst>
            <a:ext uri="{FF2B5EF4-FFF2-40B4-BE49-F238E27FC236}">
              <a16:creationId xmlns:a16="http://schemas.microsoft.com/office/drawing/2014/main" id="{00000000-0008-0000-0700-00005C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41" name="TextBox 10">
          <a:hlinkClick xmlns:r="http://schemas.openxmlformats.org/officeDocument/2006/relationships" r:id="rId1"/>
          <a:extLst>
            <a:ext uri="{FF2B5EF4-FFF2-40B4-BE49-F238E27FC236}">
              <a16:creationId xmlns:a16="http://schemas.microsoft.com/office/drawing/2014/main" id="{00000000-0008-0000-0700-00005D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42" name="TextBox 10">
          <a:hlinkClick xmlns:r="http://schemas.openxmlformats.org/officeDocument/2006/relationships" r:id="rId1"/>
          <a:extLst>
            <a:ext uri="{FF2B5EF4-FFF2-40B4-BE49-F238E27FC236}">
              <a16:creationId xmlns:a16="http://schemas.microsoft.com/office/drawing/2014/main" id="{00000000-0008-0000-0700-00005E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43" name="TextBox 10">
          <a:hlinkClick xmlns:r="http://schemas.openxmlformats.org/officeDocument/2006/relationships" r:id="rId1"/>
          <a:extLst>
            <a:ext uri="{FF2B5EF4-FFF2-40B4-BE49-F238E27FC236}">
              <a16:creationId xmlns:a16="http://schemas.microsoft.com/office/drawing/2014/main" id="{00000000-0008-0000-0700-00005F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44" name="TextBox 10">
          <a:hlinkClick xmlns:r="http://schemas.openxmlformats.org/officeDocument/2006/relationships" r:id="rId1"/>
          <a:extLst>
            <a:ext uri="{FF2B5EF4-FFF2-40B4-BE49-F238E27FC236}">
              <a16:creationId xmlns:a16="http://schemas.microsoft.com/office/drawing/2014/main" id="{00000000-0008-0000-0700-000060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45" name="TextBox 10">
          <a:hlinkClick xmlns:r="http://schemas.openxmlformats.org/officeDocument/2006/relationships" r:id="rId1"/>
          <a:extLst>
            <a:ext uri="{FF2B5EF4-FFF2-40B4-BE49-F238E27FC236}">
              <a16:creationId xmlns:a16="http://schemas.microsoft.com/office/drawing/2014/main" id="{00000000-0008-0000-0700-000061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46" name="TextBox 10">
          <a:hlinkClick xmlns:r="http://schemas.openxmlformats.org/officeDocument/2006/relationships" r:id="rId1"/>
          <a:extLst>
            <a:ext uri="{FF2B5EF4-FFF2-40B4-BE49-F238E27FC236}">
              <a16:creationId xmlns:a16="http://schemas.microsoft.com/office/drawing/2014/main" id="{00000000-0008-0000-0700-000062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47" name="TextBox 10">
          <a:hlinkClick xmlns:r="http://schemas.openxmlformats.org/officeDocument/2006/relationships" r:id="rId1"/>
          <a:extLst>
            <a:ext uri="{FF2B5EF4-FFF2-40B4-BE49-F238E27FC236}">
              <a16:creationId xmlns:a16="http://schemas.microsoft.com/office/drawing/2014/main" id="{00000000-0008-0000-0700-000063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48" name="TextBox 10">
          <a:hlinkClick xmlns:r="http://schemas.openxmlformats.org/officeDocument/2006/relationships" r:id="rId1"/>
          <a:extLst>
            <a:ext uri="{FF2B5EF4-FFF2-40B4-BE49-F238E27FC236}">
              <a16:creationId xmlns:a16="http://schemas.microsoft.com/office/drawing/2014/main" id="{00000000-0008-0000-0700-000064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49" name="TextBox 10">
          <a:hlinkClick xmlns:r="http://schemas.openxmlformats.org/officeDocument/2006/relationships" r:id="rId1"/>
          <a:extLst>
            <a:ext uri="{FF2B5EF4-FFF2-40B4-BE49-F238E27FC236}">
              <a16:creationId xmlns:a16="http://schemas.microsoft.com/office/drawing/2014/main" id="{00000000-0008-0000-0700-000065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50" name="TextBox 10">
          <a:hlinkClick xmlns:r="http://schemas.openxmlformats.org/officeDocument/2006/relationships" r:id="rId1"/>
          <a:extLst>
            <a:ext uri="{FF2B5EF4-FFF2-40B4-BE49-F238E27FC236}">
              <a16:creationId xmlns:a16="http://schemas.microsoft.com/office/drawing/2014/main" id="{00000000-0008-0000-0700-000066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51" name="TextBox 10">
          <a:hlinkClick xmlns:r="http://schemas.openxmlformats.org/officeDocument/2006/relationships" r:id="rId1"/>
          <a:extLst>
            <a:ext uri="{FF2B5EF4-FFF2-40B4-BE49-F238E27FC236}">
              <a16:creationId xmlns:a16="http://schemas.microsoft.com/office/drawing/2014/main" id="{00000000-0008-0000-0700-000067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52" name="TextBox 10">
          <a:hlinkClick xmlns:r="http://schemas.openxmlformats.org/officeDocument/2006/relationships" r:id="rId1"/>
          <a:extLst>
            <a:ext uri="{FF2B5EF4-FFF2-40B4-BE49-F238E27FC236}">
              <a16:creationId xmlns:a16="http://schemas.microsoft.com/office/drawing/2014/main" id="{00000000-0008-0000-0700-000068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53" name="TextBox 10">
          <a:hlinkClick xmlns:r="http://schemas.openxmlformats.org/officeDocument/2006/relationships" r:id="rId1"/>
          <a:extLst>
            <a:ext uri="{FF2B5EF4-FFF2-40B4-BE49-F238E27FC236}">
              <a16:creationId xmlns:a16="http://schemas.microsoft.com/office/drawing/2014/main" id="{00000000-0008-0000-0700-000069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54" name="TextBox 10">
          <a:hlinkClick xmlns:r="http://schemas.openxmlformats.org/officeDocument/2006/relationships" r:id="rId1"/>
          <a:extLst>
            <a:ext uri="{FF2B5EF4-FFF2-40B4-BE49-F238E27FC236}">
              <a16:creationId xmlns:a16="http://schemas.microsoft.com/office/drawing/2014/main" id="{00000000-0008-0000-0700-00006A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55" name="TextBox 10">
          <a:hlinkClick xmlns:r="http://schemas.openxmlformats.org/officeDocument/2006/relationships" r:id="rId1"/>
          <a:extLst>
            <a:ext uri="{FF2B5EF4-FFF2-40B4-BE49-F238E27FC236}">
              <a16:creationId xmlns:a16="http://schemas.microsoft.com/office/drawing/2014/main" id="{00000000-0008-0000-0700-00006B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56" name="TextBox 10">
          <a:hlinkClick xmlns:r="http://schemas.openxmlformats.org/officeDocument/2006/relationships" r:id="rId1"/>
          <a:extLst>
            <a:ext uri="{FF2B5EF4-FFF2-40B4-BE49-F238E27FC236}">
              <a16:creationId xmlns:a16="http://schemas.microsoft.com/office/drawing/2014/main" id="{00000000-0008-0000-0700-00006C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57" name="TextBox 10">
          <a:hlinkClick xmlns:r="http://schemas.openxmlformats.org/officeDocument/2006/relationships" r:id="rId1"/>
          <a:extLst>
            <a:ext uri="{FF2B5EF4-FFF2-40B4-BE49-F238E27FC236}">
              <a16:creationId xmlns:a16="http://schemas.microsoft.com/office/drawing/2014/main" id="{00000000-0008-0000-0700-00006D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58" name="TextBox 10">
          <a:hlinkClick xmlns:r="http://schemas.openxmlformats.org/officeDocument/2006/relationships" r:id="rId1"/>
          <a:extLst>
            <a:ext uri="{FF2B5EF4-FFF2-40B4-BE49-F238E27FC236}">
              <a16:creationId xmlns:a16="http://schemas.microsoft.com/office/drawing/2014/main" id="{00000000-0008-0000-0700-00006E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59" name="TextBox 10">
          <a:hlinkClick xmlns:r="http://schemas.openxmlformats.org/officeDocument/2006/relationships" r:id="rId1"/>
          <a:extLst>
            <a:ext uri="{FF2B5EF4-FFF2-40B4-BE49-F238E27FC236}">
              <a16:creationId xmlns:a16="http://schemas.microsoft.com/office/drawing/2014/main" id="{00000000-0008-0000-0700-00006F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60" name="TextBox 10">
          <a:hlinkClick xmlns:r="http://schemas.openxmlformats.org/officeDocument/2006/relationships" r:id="rId1"/>
          <a:extLst>
            <a:ext uri="{FF2B5EF4-FFF2-40B4-BE49-F238E27FC236}">
              <a16:creationId xmlns:a16="http://schemas.microsoft.com/office/drawing/2014/main" id="{00000000-0008-0000-0700-000070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61" name="TextBox 10">
          <a:hlinkClick xmlns:r="http://schemas.openxmlformats.org/officeDocument/2006/relationships" r:id="rId1"/>
          <a:extLst>
            <a:ext uri="{FF2B5EF4-FFF2-40B4-BE49-F238E27FC236}">
              <a16:creationId xmlns:a16="http://schemas.microsoft.com/office/drawing/2014/main" id="{00000000-0008-0000-0700-000071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62" name="TextBox 10">
          <a:hlinkClick xmlns:r="http://schemas.openxmlformats.org/officeDocument/2006/relationships" r:id="rId1"/>
          <a:extLst>
            <a:ext uri="{FF2B5EF4-FFF2-40B4-BE49-F238E27FC236}">
              <a16:creationId xmlns:a16="http://schemas.microsoft.com/office/drawing/2014/main" id="{00000000-0008-0000-0700-000072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63" name="TextBox 10">
          <a:hlinkClick xmlns:r="http://schemas.openxmlformats.org/officeDocument/2006/relationships" r:id="rId1"/>
          <a:extLst>
            <a:ext uri="{FF2B5EF4-FFF2-40B4-BE49-F238E27FC236}">
              <a16:creationId xmlns:a16="http://schemas.microsoft.com/office/drawing/2014/main" id="{00000000-0008-0000-0700-000073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64" name="TextBox 10">
          <a:hlinkClick xmlns:r="http://schemas.openxmlformats.org/officeDocument/2006/relationships" r:id="rId1"/>
          <a:extLst>
            <a:ext uri="{FF2B5EF4-FFF2-40B4-BE49-F238E27FC236}">
              <a16:creationId xmlns:a16="http://schemas.microsoft.com/office/drawing/2014/main" id="{00000000-0008-0000-0700-000074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65" name="TextBox 10">
          <a:hlinkClick xmlns:r="http://schemas.openxmlformats.org/officeDocument/2006/relationships" r:id="rId1"/>
          <a:extLst>
            <a:ext uri="{FF2B5EF4-FFF2-40B4-BE49-F238E27FC236}">
              <a16:creationId xmlns:a16="http://schemas.microsoft.com/office/drawing/2014/main" id="{00000000-0008-0000-0700-000075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66" name="TextBox 10">
          <a:hlinkClick xmlns:r="http://schemas.openxmlformats.org/officeDocument/2006/relationships" r:id="rId1"/>
          <a:extLst>
            <a:ext uri="{FF2B5EF4-FFF2-40B4-BE49-F238E27FC236}">
              <a16:creationId xmlns:a16="http://schemas.microsoft.com/office/drawing/2014/main" id="{00000000-0008-0000-0700-000076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67" name="TextBox 10">
          <a:hlinkClick xmlns:r="http://schemas.openxmlformats.org/officeDocument/2006/relationships" r:id="rId1"/>
          <a:extLst>
            <a:ext uri="{FF2B5EF4-FFF2-40B4-BE49-F238E27FC236}">
              <a16:creationId xmlns:a16="http://schemas.microsoft.com/office/drawing/2014/main" id="{00000000-0008-0000-0700-000077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68" name="TextBox 10">
          <a:hlinkClick xmlns:r="http://schemas.openxmlformats.org/officeDocument/2006/relationships" r:id="rId1"/>
          <a:extLst>
            <a:ext uri="{FF2B5EF4-FFF2-40B4-BE49-F238E27FC236}">
              <a16:creationId xmlns:a16="http://schemas.microsoft.com/office/drawing/2014/main" id="{00000000-0008-0000-0700-000078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69" name="TextBox 10">
          <a:hlinkClick xmlns:r="http://schemas.openxmlformats.org/officeDocument/2006/relationships" r:id="rId1"/>
          <a:extLst>
            <a:ext uri="{FF2B5EF4-FFF2-40B4-BE49-F238E27FC236}">
              <a16:creationId xmlns:a16="http://schemas.microsoft.com/office/drawing/2014/main" id="{00000000-0008-0000-0700-000079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70" name="TextBox 10">
          <a:hlinkClick xmlns:r="http://schemas.openxmlformats.org/officeDocument/2006/relationships" r:id="rId1"/>
          <a:extLst>
            <a:ext uri="{FF2B5EF4-FFF2-40B4-BE49-F238E27FC236}">
              <a16:creationId xmlns:a16="http://schemas.microsoft.com/office/drawing/2014/main" id="{00000000-0008-0000-0700-00007A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71" name="TextBox 10">
          <a:hlinkClick xmlns:r="http://schemas.openxmlformats.org/officeDocument/2006/relationships" r:id="rId1"/>
          <a:extLst>
            <a:ext uri="{FF2B5EF4-FFF2-40B4-BE49-F238E27FC236}">
              <a16:creationId xmlns:a16="http://schemas.microsoft.com/office/drawing/2014/main" id="{00000000-0008-0000-0700-00007B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72" name="TextBox 10">
          <a:hlinkClick xmlns:r="http://schemas.openxmlformats.org/officeDocument/2006/relationships" r:id="rId1"/>
          <a:extLst>
            <a:ext uri="{FF2B5EF4-FFF2-40B4-BE49-F238E27FC236}">
              <a16:creationId xmlns:a16="http://schemas.microsoft.com/office/drawing/2014/main" id="{00000000-0008-0000-0700-00007C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73" name="TextBox 10">
          <a:hlinkClick xmlns:r="http://schemas.openxmlformats.org/officeDocument/2006/relationships" r:id="rId1"/>
          <a:extLst>
            <a:ext uri="{FF2B5EF4-FFF2-40B4-BE49-F238E27FC236}">
              <a16:creationId xmlns:a16="http://schemas.microsoft.com/office/drawing/2014/main" id="{00000000-0008-0000-0700-00007D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74" name="TextBox 10">
          <a:hlinkClick xmlns:r="http://schemas.openxmlformats.org/officeDocument/2006/relationships" r:id="rId1"/>
          <a:extLst>
            <a:ext uri="{FF2B5EF4-FFF2-40B4-BE49-F238E27FC236}">
              <a16:creationId xmlns:a16="http://schemas.microsoft.com/office/drawing/2014/main" id="{00000000-0008-0000-0700-00007E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75" name="TextBox 10">
          <a:hlinkClick xmlns:r="http://schemas.openxmlformats.org/officeDocument/2006/relationships" r:id="rId1"/>
          <a:extLst>
            <a:ext uri="{FF2B5EF4-FFF2-40B4-BE49-F238E27FC236}">
              <a16:creationId xmlns:a16="http://schemas.microsoft.com/office/drawing/2014/main" id="{00000000-0008-0000-0700-00007F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76" name="TextBox 10">
          <a:hlinkClick xmlns:r="http://schemas.openxmlformats.org/officeDocument/2006/relationships" r:id="rId1"/>
          <a:extLst>
            <a:ext uri="{FF2B5EF4-FFF2-40B4-BE49-F238E27FC236}">
              <a16:creationId xmlns:a16="http://schemas.microsoft.com/office/drawing/2014/main" id="{00000000-0008-0000-0700-000080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77" name="TextBox 10">
          <a:hlinkClick xmlns:r="http://schemas.openxmlformats.org/officeDocument/2006/relationships" r:id="rId1"/>
          <a:extLst>
            <a:ext uri="{FF2B5EF4-FFF2-40B4-BE49-F238E27FC236}">
              <a16:creationId xmlns:a16="http://schemas.microsoft.com/office/drawing/2014/main" id="{00000000-0008-0000-0700-000081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78" name="TextBox 10">
          <a:hlinkClick xmlns:r="http://schemas.openxmlformats.org/officeDocument/2006/relationships" r:id="rId1"/>
          <a:extLst>
            <a:ext uri="{FF2B5EF4-FFF2-40B4-BE49-F238E27FC236}">
              <a16:creationId xmlns:a16="http://schemas.microsoft.com/office/drawing/2014/main" id="{00000000-0008-0000-0700-000082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79" name="TextBox 10">
          <a:hlinkClick xmlns:r="http://schemas.openxmlformats.org/officeDocument/2006/relationships" r:id="rId1"/>
          <a:extLst>
            <a:ext uri="{FF2B5EF4-FFF2-40B4-BE49-F238E27FC236}">
              <a16:creationId xmlns:a16="http://schemas.microsoft.com/office/drawing/2014/main" id="{00000000-0008-0000-0700-000083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80" name="TextBox 10">
          <a:hlinkClick xmlns:r="http://schemas.openxmlformats.org/officeDocument/2006/relationships" r:id="rId1"/>
          <a:extLst>
            <a:ext uri="{FF2B5EF4-FFF2-40B4-BE49-F238E27FC236}">
              <a16:creationId xmlns:a16="http://schemas.microsoft.com/office/drawing/2014/main" id="{00000000-0008-0000-0700-000084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81" name="TextBox 10">
          <a:hlinkClick xmlns:r="http://schemas.openxmlformats.org/officeDocument/2006/relationships" r:id="rId1"/>
          <a:extLst>
            <a:ext uri="{FF2B5EF4-FFF2-40B4-BE49-F238E27FC236}">
              <a16:creationId xmlns:a16="http://schemas.microsoft.com/office/drawing/2014/main" id="{00000000-0008-0000-0700-000085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82" name="TextBox 10">
          <a:hlinkClick xmlns:r="http://schemas.openxmlformats.org/officeDocument/2006/relationships" r:id="rId1"/>
          <a:extLst>
            <a:ext uri="{FF2B5EF4-FFF2-40B4-BE49-F238E27FC236}">
              <a16:creationId xmlns:a16="http://schemas.microsoft.com/office/drawing/2014/main" id="{00000000-0008-0000-0700-000086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83" name="TextBox 10">
          <a:hlinkClick xmlns:r="http://schemas.openxmlformats.org/officeDocument/2006/relationships" r:id="rId1"/>
          <a:extLst>
            <a:ext uri="{FF2B5EF4-FFF2-40B4-BE49-F238E27FC236}">
              <a16:creationId xmlns:a16="http://schemas.microsoft.com/office/drawing/2014/main" id="{00000000-0008-0000-0700-000087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84" name="TextBox 10">
          <a:hlinkClick xmlns:r="http://schemas.openxmlformats.org/officeDocument/2006/relationships" r:id="rId1"/>
          <a:extLst>
            <a:ext uri="{FF2B5EF4-FFF2-40B4-BE49-F238E27FC236}">
              <a16:creationId xmlns:a16="http://schemas.microsoft.com/office/drawing/2014/main" id="{00000000-0008-0000-0700-000088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85" name="TextBox 10">
          <a:hlinkClick xmlns:r="http://schemas.openxmlformats.org/officeDocument/2006/relationships" r:id="rId1"/>
          <a:extLst>
            <a:ext uri="{FF2B5EF4-FFF2-40B4-BE49-F238E27FC236}">
              <a16:creationId xmlns:a16="http://schemas.microsoft.com/office/drawing/2014/main" id="{00000000-0008-0000-0700-000089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86" name="TextBox 10">
          <a:hlinkClick xmlns:r="http://schemas.openxmlformats.org/officeDocument/2006/relationships" r:id="rId1"/>
          <a:extLst>
            <a:ext uri="{FF2B5EF4-FFF2-40B4-BE49-F238E27FC236}">
              <a16:creationId xmlns:a16="http://schemas.microsoft.com/office/drawing/2014/main" id="{00000000-0008-0000-0700-00008A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87" name="TextBox 10">
          <a:hlinkClick xmlns:r="http://schemas.openxmlformats.org/officeDocument/2006/relationships" r:id="rId1"/>
          <a:extLst>
            <a:ext uri="{FF2B5EF4-FFF2-40B4-BE49-F238E27FC236}">
              <a16:creationId xmlns:a16="http://schemas.microsoft.com/office/drawing/2014/main" id="{00000000-0008-0000-0700-00008B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88" name="TextBox 10">
          <a:hlinkClick xmlns:r="http://schemas.openxmlformats.org/officeDocument/2006/relationships" r:id="rId1"/>
          <a:extLst>
            <a:ext uri="{FF2B5EF4-FFF2-40B4-BE49-F238E27FC236}">
              <a16:creationId xmlns:a16="http://schemas.microsoft.com/office/drawing/2014/main" id="{00000000-0008-0000-0700-00008C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89" name="TextBox 10">
          <a:hlinkClick xmlns:r="http://schemas.openxmlformats.org/officeDocument/2006/relationships" r:id="rId1"/>
          <a:extLst>
            <a:ext uri="{FF2B5EF4-FFF2-40B4-BE49-F238E27FC236}">
              <a16:creationId xmlns:a16="http://schemas.microsoft.com/office/drawing/2014/main" id="{00000000-0008-0000-0700-00008D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90" name="TextBox 10">
          <a:hlinkClick xmlns:r="http://schemas.openxmlformats.org/officeDocument/2006/relationships" r:id="rId1"/>
          <a:extLst>
            <a:ext uri="{FF2B5EF4-FFF2-40B4-BE49-F238E27FC236}">
              <a16:creationId xmlns:a16="http://schemas.microsoft.com/office/drawing/2014/main" id="{00000000-0008-0000-0700-00008E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91" name="TextBox 10">
          <a:hlinkClick xmlns:r="http://schemas.openxmlformats.org/officeDocument/2006/relationships" r:id="rId1"/>
          <a:extLst>
            <a:ext uri="{FF2B5EF4-FFF2-40B4-BE49-F238E27FC236}">
              <a16:creationId xmlns:a16="http://schemas.microsoft.com/office/drawing/2014/main" id="{00000000-0008-0000-0700-00008F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92" name="TextBox 10">
          <a:hlinkClick xmlns:r="http://schemas.openxmlformats.org/officeDocument/2006/relationships" r:id="rId1"/>
          <a:extLst>
            <a:ext uri="{FF2B5EF4-FFF2-40B4-BE49-F238E27FC236}">
              <a16:creationId xmlns:a16="http://schemas.microsoft.com/office/drawing/2014/main" id="{00000000-0008-0000-0700-000090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93" name="TextBox 10">
          <a:hlinkClick xmlns:r="http://schemas.openxmlformats.org/officeDocument/2006/relationships" r:id="rId1"/>
          <a:extLst>
            <a:ext uri="{FF2B5EF4-FFF2-40B4-BE49-F238E27FC236}">
              <a16:creationId xmlns:a16="http://schemas.microsoft.com/office/drawing/2014/main" id="{00000000-0008-0000-0700-000091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94" name="TextBox 10">
          <a:hlinkClick xmlns:r="http://schemas.openxmlformats.org/officeDocument/2006/relationships" r:id="rId1"/>
          <a:extLst>
            <a:ext uri="{FF2B5EF4-FFF2-40B4-BE49-F238E27FC236}">
              <a16:creationId xmlns:a16="http://schemas.microsoft.com/office/drawing/2014/main" id="{00000000-0008-0000-0700-000092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95" name="TextBox 10">
          <a:hlinkClick xmlns:r="http://schemas.openxmlformats.org/officeDocument/2006/relationships" r:id="rId1"/>
          <a:extLst>
            <a:ext uri="{FF2B5EF4-FFF2-40B4-BE49-F238E27FC236}">
              <a16:creationId xmlns:a16="http://schemas.microsoft.com/office/drawing/2014/main" id="{00000000-0008-0000-0700-000093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96" name="TextBox 10">
          <a:hlinkClick xmlns:r="http://schemas.openxmlformats.org/officeDocument/2006/relationships" r:id="rId1"/>
          <a:extLst>
            <a:ext uri="{FF2B5EF4-FFF2-40B4-BE49-F238E27FC236}">
              <a16:creationId xmlns:a16="http://schemas.microsoft.com/office/drawing/2014/main" id="{00000000-0008-0000-0700-000094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97" name="TextBox 10">
          <a:hlinkClick xmlns:r="http://schemas.openxmlformats.org/officeDocument/2006/relationships" r:id="rId1"/>
          <a:extLst>
            <a:ext uri="{FF2B5EF4-FFF2-40B4-BE49-F238E27FC236}">
              <a16:creationId xmlns:a16="http://schemas.microsoft.com/office/drawing/2014/main" id="{00000000-0008-0000-0700-000095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98" name="TextBox 10">
          <a:hlinkClick xmlns:r="http://schemas.openxmlformats.org/officeDocument/2006/relationships" r:id="rId1"/>
          <a:extLst>
            <a:ext uri="{FF2B5EF4-FFF2-40B4-BE49-F238E27FC236}">
              <a16:creationId xmlns:a16="http://schemas.microsoft.com/office/drawing/2014/main" id="{00000000-0008-0000-0700-000096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199" name="TextBox 10">
          <a:hlinkClick xmlns:r="http://schemas.openxmlformats.org/officeDocument/2006/relationships" r:id="rId1"/>
          <a:extLst>
            <a:ext uri="{FF2B5EF4-FFF2-40B4-BE49-F238E27FC236}">
              <a16:creationId xmlns:a16="http://schemas.microsoft.com/office/drawing/2014/main" id="{00000000-0008-0000-0700-000097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200" name="TextBox 10">
          <a:hlinkClick xmlns:r="http://schemas.openxmlformats.org/officeDocument/2006/relationships" r:id="rId1"/>
          <a:extLst>
            <a:ext uri="{FF2B5EF4-FFF2-40B4-BE49-F238E27FC236}">
              <a16:creationId xmlns:a16="http://schemas.microsoft.com/office/drawing/2014/main" id="{00000000-0008-0000-0700-000098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201" name="TextBox 10">
          <a:hlinkClick xmlns:r="http://schemas.openxmlformats.org/officeDocument/2006/relationships" r:id="rId1"/>
          <a:extLst>
            <a:ext uri="{FF2B5EF4-FFF2-40B4-BE49-F238E27FC236}">
              <a16:creationId xmlns:a16="http://schemas.microsoft.com/office/drawing/2014/main" id="{00000000-0008-0000-0700-000099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202" name="TextBox 10">
          <a:hlinkClick xmlns:r="http://schemas.openxmlformats.org/officeDocument/2006/relationships" r:id="rId1"/>
          <a:extLst>
            <a:ext uri="{FF2B5EF4-FFF2-40B4-BE49-F238E27FC236}">
              <a16:creationId xmlns:a16="http://schemas.microsoft.com/office/drawing/2014/main" id="{00000000-0008-0000-0700-00009A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84</xdr:row>
      <xdr:rowOff>38100</xdr:rowOff>
    </xdr:from>
    <xdr:ext cx="2171700" cy="190500"/>
    <xdr:sp macro="" textlink="">
      <xdr:nvSpPr>
        <xdr:cNvPr id="2203" name="TextBox 10">
          <a:hlinkClick xmlns:r="http://schemas.openxmlformats.org/officeDocument/2006/relationships" r:id="rId1"/>
          <a:extLst>
            <a:ext uri="{FF2B5EF4-FFF2-40B4-BE49-F238E27FC236}">
              <a16:creationId xmlns:a16="http://schemas.microsoft.com/office/drawing/2014/main" id="{00000000-0008-0000-0700-00009B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04" name="TextBox 10">
          <a:hlinkClick xmlns:r="http://schemas.openxmlformats.org/officeDocument/2006/relationships" r:id="rId1"/>
          <a:extLst>
            <a:ext uri="{FF2B5EF4-FFF2-40B4-BE49-F238E27FC236}">
              <a16:creationId xmlns:a16="http://schemas.microsoft.com/office/drawing/2014/main" id="{00000000-0008-0000-0700-00009C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05" name="TextBox 10">
          <a:hlinkClick xmlns:r="http://schemas.openxmlformats.org/officeDocument/2006/relationships" r:id="rId1"/>
          <a:extLst>
            <a:ext uri="{FF2B5EF4-FFF2-40B4-BE49-F238E27FC236}">
              <a16:creationId xmlns:a16="http://schemas.microsoft.com/office/drawing/2014/main" id="{00000000-0008-0000-0700-00009D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06" name="TextBox 10">
          <a:hlinkClick xmlns:r="http://schemas.openxmlformats.org/officeDocument/2006/relationships" r:id="rId1"/>
          <a:extLst>
            <a:ext uri="{FF2B5EF4-FFF2-40B4-BE49-F238E27FC236}">
              <a16:creationId xmlns:a16="http://schemas.microsoft.com/office/drawing/2014/main" id="{00000000-0008-0000-0700-00009E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07" name="TextBox 10">
          <a:hlinkClick xmlns:r="http://schemas.openxmlformats.org/officeDocument/2006/relationships" r:id="rId1"/>
          <a:extLst>
            <a:ext uri="{FF2B5EF4-FFF2-40B4-BE49-F238E27FC236}">
              <a16:creationId xmlns:a16="http://schemas.microsoft.com/office/drawing/2014/main" id="{00000000-0008-0000-0700-00009F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08" name="TextBox 10">
          <a:hlinkClick xmlns:r="http://schemas.openxmlformats.org/officeDocument/2006/relationships" r:id="rId1"/>
          <a:extLst>
            <a:ext uri="{FF2B5EF4-FFF2-40B4-BE49-F238E27FC236}">
              <a16:creationId xmlns:a16="http://schemas.microsoft.com/office/drawing/2014/main" id="{00000000-0008-0000-0700-0000A0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09" name="TextBox 10">
          <a:hlinkClick xmlns:r="http://schemas.openxmlformats.org/officeDocument/2006/relationships" r:id="rId1"/>
          <a:extLst>
            <a:ext uri="{FF2B5EF4-FFF2-40B4-BE49-F238E27FC236}">
              <a16:creationId xmlns:a16="http://schemas.microsoft.com/office/drawing/2014/main" id="{00000000-0008-0000-0700-0000A1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10" name="TextBox 10">
          <a:hlinkClick xmlns:r="http://schemas.openxmlformats.org/officeDocument/2006/relationships" r:id="rId1"/>
          <a:extLst>
            <a:ext uri="{FF2B5EF4-FFF2-40B4-BE49-F238E27FC236}">
              <a16:creationId xmlns:a16="http://schemas.microsoft.com/office/drawing/2014/main" id="{00000000-0008-0000-0700-0000A2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11" name="TextBox 10">
          <a:hlinkClick xmlns:r="http://schemas.openxmlformats.org/officeDocument/2006/relationships" r:id="rId1"/>
          <a:extLst>
            <a:ext uri="{FF2B5EF4-FFF2-40B4-BE49-F238E27FC236}">
              <a16:creationId xmlns:a16="http://schemas.microsoft.com/office/drawing/2014/main" id="{00000000-0008-0000-0700-0000A3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12" name="TextBox 10">
          <a:hlinkClick xmlns:r="http://schemas.openxmlformats.org/officeDocument/2006/relationships" r:id="rId1"/>
          <a:extLst>
            <a:ext uri="{FF2B5EF4-FFF2-40B4-BE49-F238E27FC236}">
              <a16:creationId xmlns:a16="http://schemas.microsoft.com/office/drawing/2014/main" id="{00000000-0008-0000-0700-0000A4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13" name="TextBox 10">
          <a:hlinkClick xmlns:r="http://schemas.openxmlformats.org/officeDocument/2006/relationships" r:id="rId1"/>
          <a:extLst>
            <a:ext uri="{FF2B5EF4-FFF2-40B4-BE49-F238E27FC236}">
              <a16:creationId xmlns:a16="http://schemas.microsoft.com/office/drawing/2014/main" id="{00000000-0008-0000-0700-0000A5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14" name="TextBox 10">
          <a:hlinkClick xmlns:r="http://schemas.openxmlformats.org/officeDocument/2006/relationships" r:id="rId1"/>
          <a:extLst>
            <a:ext uri="{FF2B5EF4-FFF2-40B4-BE49-F238E27FC236}">
              <a16:creationId xmlns:a16="http://schemas.microsoft.com/office/drawing/2014/main" id="{00000000-0008-0000-0700-0000A6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15" name="TextBox 10">
          <a:hlinkClick xmlns:r="http://schemas.openxmlformats.org/officeDocument/2006/relationships" r:id="rId1"/>
          <a:extLst>
            <a:ext uri="{FF2B5EF4-FFF2-40B4-BE49-F238E27FC236}">
              <a16:creationId xmlns:a16="http://schemas.microsoft.com/office/drawing/2014/main" id="{00000000-0008-0000-0700-0000A7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16" name="TextBox 10">
          <a:hlinkClick xmlns:r="http://schemas.openxmlformats.org/officeDocument/2006/relationships" r:id="rId1"/>
          <a:extLst>
            <a:ext uri="{FF2B5EF4-FFF2-40B4-BE49-F238E27FC236}">
              <a16:creationId xmlns:a16="http://schemas.microsoft.com/office/drawing/2014/main" id="{00000000-0008-0000-0700-0000A8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17" name="TextBox 10">
          <a:hlinkClick xmlns:r="http://schemas.openxmlformats.org/officeDocument/2006/relationships" r:id="rId1"/>
          <a:extLst>
            <a:ext uri="{FF2B5EF4-FFF2-40B4-BE49-F238E27FC236}">
              <a16:creationId xmlns:a16="http://schemas.microsoft.com/office/drawing/2014/main" id="{00000000-0008-0000-0700-0000A9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18" name="TextBox 10">
          <a:hlinkClick xmlns:r="http://schemas.openxmlformats.org/officeDocument/2006/relationships" r:id="rId1"/>
          <a:extLst>
            <a:ext uri="{FF2B5EF4-FFF2-40B4-BE49-F238E27FC236}">
              <a16:creationId xmlns:a16="http://schemas.microsoft.com/office/drawing/2014/main" id="{00000000-0008-0000-0700-0000AA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19" name="TextBox 10">
          <a:hlinkClick xmlns:r="http://schemas.openxmlformats.org/officeDocument/2006/relationships" r:id="rId1"/>
          <a:extLst>
            <a:ext uri="{FF2B5EF4-FFF2-40B4-BE49-F238E27FC236}">
              <a16:creationId xmlns:a16="http://schemas.microsoft.com/office/drawing/2014/main" id="{00000000-0008-0000-0700-0000AB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20" name="TextBox 10">
          <a:hlinkClick xmlns:r="http://schemas.openxmlformats.org/officeDocument/2006/relationships" r:id="rId1"/>
          <a:extLst>
            <a:ext uri="{FF2B5EF4-FFF2-40B4-BE49-F238E27FC236}">
              <a16:creationId xmlns:a16="http://schemas.microsoft.com/office/drawing/2014/main" id="{00000000-0008-0000-0700-0000AC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21" name="TextBox 10">
          <a:hlinkClick xmlns:r="http://schemas.openxmlformats.org/officeDocument/2006/relationships" r:id="rId1"/>
          <a:extLst>
            <a:ext uri="{FF2B5EF4-FFF2-40B4-BE49-F238E27FC236}">
              <a16:creationId xmlns:a16="http://schemas.microsoft.com/office/drawing/2014/main" id="{00000000-0008-0000-0700-0000AD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22" name="TextBox 10">
          <a:hlinkClick xmlns:r="http://schemas.openxmlformats.org/officeDocument/2006/relationships" r:id="rId1"/>
          <a:extLst>
            <a:ext uri="{FF2B5EF4-FFF2-40B4-BE49-F238E27FC236}">
              <a16:creationId xmlns:a16="http://schemas.microsoft.com/office/drawing/2014/main" id="{00000000-0008-0000-0700-0000AE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23" name="TextBox 10">
          <a:hlinkClick xmlns:r="http://schemas.openxmlformats.org/officeDocument/2006/relationships" r:id="rId1"/>
          <a:extLst>
            <a:ext uri="{FF2B5EF4-FFF2-40B4-BE49-F238E27FC236}">
              <a16:creationId xmlns:a16="http://schemas.microsoft.com/office/drawing/2014/main" id="{00000000-0008-0000-0700-0000AF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24" name="TextBox 10">
          <a:hlinkClick xmlns:r="http://schemas.openxmlformats.org/officeDocument/2006/relationships" r:id="rId1"/>
          <a:extLst>
            <a:ext uri="{FF2B5EF4-FFF2-40B4-BE49-F238E27FC236}">
              <a16:creationId xmlns:a16="http://schemas.microsoft.com/office/drawing/2014/main" id="{00000000-0008-0000-0700-0000B0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25" name="TextBox 10">
          <a:hlinkClick xmlns:r="http://schemas.openxmlformats.org/officeDocument/2006/relationships" r:id="rId1"/>
          <a:extLst>
            <a:ext uri="{FF2B5EF4-FFF2-40B4-BE49-F238E27FC236}">
              <a16:creationId xmlns:a16="http://schemas.microsoft.com/office/drawing/2014/main" id="{00000000-0008-0000-0700-0000B1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26" name="TextBox 10">
          <a:hlinkClick xmlns:r="http://schemas.openxmlformats.org/officeDocument/2006/relationships" r:id="rId1"/>
          <a:extLst>
            <a:ext uri="{FF2B5EF4-FFF2-40B4-BE49-F238E27FC236}">
              <a16:creationId xmlns:a16="http://schemas.microsoft.com/office/drawing/2014/main" id="{00000000-0008-0000-0700-0000B2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27" name="TextBox 10">
          <a:hlinkClick xmlns:r="http://schemas.openxmlformats.org/officeDocument/2006/relationships" r:id="rId1"/>
          <a:extLst>
            <a:ext uri="{FF2B5EF4-FFF2-40B4-BE49-F238E27FC236}">
              <a16:creationId xmlns:a16="http://schemas.microsoft.com/office/drawing/2014/main" id="{00000000-0008-0000-0700-0000B3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28" name="TextBox 10">
          <a:hlinkClick xmlns:r="http://schemas.openxmlformats.org/officeDocument/2006/relationships" r:id="rId1"/>
          <a:extLst>
            <a:ext uri="{FF2B5EF4-FFF2-40B4-BE49-F238E27FC236}">
              <a16:creationId xmlns:a16="http://schemas.microsoft.com/office/drawing/2014/main" id="{00000000-0008-0000-0700-0000B4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29" name="TextBox 10">
          <a:hlinkClick xmlns:r="http://schemas.openxmlformats.org/officeDocument/2006/relationships" r:id="rId1"/>
          <a:extLst>
            <a:ext uri="{FF2B5EF4-FFF2-40B4-BE49-F238E27FC236}">
              <a16:creationId xmlns:a16="http://schemas.microsoft.com/office/drawing/2014/main" id="{00000000-0008-0000-0700-0000B5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30" name="TextBox 10">
          <a:hlinkClick xmlns:r="http://schemas.openxmlformats.org/officeDocument/2006/relationships" r:id="rId1"/>
          <a:extLst>
            <a:ext uri="{FF2B5EF4-FFF2-40B4-BE49-F238E27FC236}">
              <a16:creationId xmlns:a16="http://schemas.microsoft.com/office/drawing/2014/main" id="{00000000-0008-0000-0700-0000B6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31" name="TextBox 10">
          <a:hlinkClick xmlns:r="http://schemas.openxmlformats.org/officeDocument/2006/relationships" r:id="rId1"/>
          <a:extLst>
            <a:ext uri="{FF2B5EF4-FFF2-40B4-BE49-F238E27FC236}">
              <a16:creationId xmlns:a16="http://schemas.microsoft.com/office/drawing/2014/main" id="{00000000-0008-0000-0700-0000B7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32" name="TextBox 10">
          <a:hlinkClick xmlns:r="http://schemas.openxmlformats.org/officeDocument/2006/relationships" r:id="rId1"/>
          <a:extLst>
            <a:ext uri="{FF2B5EF4-FFF2-40B4-BE49-F238E27FC236}">
              <a16:creationId xmlns:a16="http://schemas.microsoft.com/office/drawing/2014/main" id="{00000000-0008-0000-0700-0000B8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33" name="TextBox 10">
          <a:hlinkClick xmlns:r="http://schemas.openxmlformats.org/officeDocument/2006/relationships" r:id="rId1"/>
          <a:extLst>
            <a:ext uri="{FF2B5EF4-FFF2-40B4-BE49-F238E27FC236}">
              <a16:creationId xmlns:a16="http://schemas.microsoft.com/office/drawing/2014/main" id="{00000000-0008-0000-0700-0000B9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34" name="TextBox 10">
          <a:hlinkClick xmlns:r="http://schemas.openxmlformats.org/officeDocument/2006/relationships" r:id="rId1"/>
          <a:extLst>
            <a:ext uri="{FF2B5EF4-FFF2-40B4-BE49-F238E27FC236}">
              <a16:creationId xmlns:a16="http://schemas.microsoft.com/office/drawing/2014/main" id="{00000000-0008-0000-0700-0000BA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35" name="TextBox 10">
          <a:hlinkClick xmlns:r="http://schemas.openxmlformats.org/officeDocument/2006/relationships" r:id="rId1"/>
          <a:extLst>
            <a:ext uri="{FF2B5EF4-FFF2-40B4-BE49-F238E27FC236}">
              <a16:creationId xmlns:a16="http://schemas.microsoft.com/office/drawing/2014/main" id="{00000000-0008-0000-0700-0000BB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36" name="TextBox 10">
          <a:hlinkClick xmlns:r="http://schemas.openxmlformats.org/officeDocument/2006/relationships" r:id="rId1"/>
          <a:extLst>
            <a:ext uri="{FF2B5EF4-FFF2-40B4-BE49-F238E27FC236}">
              <a16:creationId xmlns:a16="http://schemas.microsoft.com/office/drawing/2014/main" id="{00000000-0008-0000-0700-0000BC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37" name="TextBox 10">
          <a:hlinkClick xmlns:r="http://schemas.openxmlformats.org/officeDocument/2006/relationships" r:id="rId1"/>
          <a:extLst>
            <a:ext uri="{FF2B5EF4-FFF2-40B4-BE49-F238E27FC236}">
              <a16:creationId xmlns:a16="http://schemas.microsoft.com/office/drawing/2014/main" id="{00000000-0008-0000-0700-0000BD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38" name="TextBox 10">
          <a:hlinkClick xmlns:r="http://schemas.openxmlformats.org/officeDocument/2006/relationships" r:id="rId1"/>
          <a:extLst>
            <a:ext uri="{FF2B5EF4-FFF2-40B4-BE49-F238E27FC236}">
              <a16:creationId xmlns:a16="http://schemas.microsoft.com/office/drawing/2014/main" id="{00000000-0008-0000-0700-0000BE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39" name="TextBox 10">
          <a:hlinkClick xmlns:r="http://schemas.openxmlformats.org/officeDocument/2006/relationships" r:id="rId1"/>
          <a:extLst>
            <a:ext uri="{FF2B5EF4-FFF2-40B4-BE49-F238E27FC236}">
              <a16:creationId xmlns:a16="http://schemas.microsoft.com/office/drawing/2014/main" id="{00000000-0008-0000-0700-0000BF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40" name="TextBox 10">
          <a:hlinkClick xmlns:r="http://schemas.openxmlformats.org/officeDocument/2006/relationships" r:id="rId1"/>
          <a:extLst>
            <a:ext uri="{FF2B5EF4-FFF2-40B4-BE49-F238E27FC236}">
              <a16:creationId xmlns:a16="http://schemas.microsoft.com/office/drawing/2014/main" id="{00000000-0008-0000-0700-0000C0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41" name="TextBox 10">
          <a:hlinkClick xmlns:r="http://schemas.openxmlformats.org/officeDocument/2006/relationships" r:id="rId1"/>
          <a:extLst>
            <a:ext uri="{FF2B5EF4-FFF2-40B4-BE49-F238E27FC236}">
              <a16:creationId xmlns:a16="http://schemas.microsoft.com/office/drawing/2014/main" id="{00000000-0008-0000-0700-0000C1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42" name="TextBox 10">
          <a:hlinkClick xmlns:r="http://schemas.openxmlformats.org/officeDocument/2006/relationships" r:id="rId1"/>
          <a:extLst>
            <a:ext uri="{FF2B5EF4-FFF2-40B4-BE49-F238E27FC236}">
              <a16:creationId xmlns:a16="http://schemas.microsoft.com/office/drawing/2014/main" id="{00000000-0008-0000-0700-0000C2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43" name="TextBox 10">
          <a:hlinkClick xmlns:r="http://schemas.openxmlformats.org/officeDocument/2006/relationships" r:id="rId1"/>
          <a:extLst>
            <a:ext uri="{FF2B5EF4-FFF2-40B4-BE49-F238E27FC236}">
              <a16:creationId xmlns:a16="http://schemas.microsoft.com/office/drawing/2014/main" id="{00000000-0008-0000-0700-0000C3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44" name="TextBox 10">
          <a:hlinkClick xmlns:r="http://schemas.openxmlformats.org/officeDocument/2006/relationships" r:id="rId1"/>
          <a:extLst>
            <a:ext uri="{FF2B5EF4-FFF2-40B4-BE49-F238E27FC236}">
              <a16:creationId xmlns:a16="http://schemas.microsoft.com/office/drawing/2014/main" id="{00000000-0008-0000-0700-0000C4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45" name="TextBox 10">
          <a:hlinkClick xmlns:r="http://schemas.openxmlformats.org/officeDocument/2006/relationships" r:id="rId1"/>
          <a:extLst>
            <a:ext uri="{FF2B5EF4-FFF2-40B4-BE49-F238E27FC236}">
              <a16:creationId xmlns:a16="http://schemas.microsoft.com/office/drawing/2014/main" id="{00000000-0008-0000-0700-0000C5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46" name="TextBox 10">
          <a:hlinkClick xmlns:r="http://schemas.openxmlformats.org/officeDocument/2006/relationships" r:id="rId1"/>
          <a:extLst>
            <a:ext uri="{FF2B5EF4-FFF2-40B4-BE49-F238E27FC236}">
              <a16:creationId xmlns:a16="http://schemas.microsoft.com/office/drawing/2014/main" id="{00000000-0008-0000-0700-0000C6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47" name="TextBox 10">
          <a:hlinkClick xmlns:r="http://schemas.openxmlformats.org/officeDocument/2006/relationships" r:id="rId1"/>
          <a:extLst>
            <a:ext uri="{FF2B5EF4-FFF2-40B4-BE49-F238E27FC236}">
              <a16:creationId xmlns:a16="http://schemas.microsoft.com/office/drawing/2014/main" id="{00000000-0008-0000-0700-0000C7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48" name="TextBox 10">
          <a:hlinkClick xmlns:r="http://schemas.openxmlformats.org/officeDocument/2006/relationships" r:id="rId1"/>
          <a:extLst>
            <a:ext uri="{FF2B5EF4-FFF2-40B4-BE49-F238E27FC236}">
              <a16:creationId xmlns:a16="http://schemas.microsoft.com/office/drawing/2014/main" id="{00000000-0008-0000-0700-0000C8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49" name="TextBox 10">
          <a:hlinkClick xmlns:r="http://schemas.openxmlformats.org/officeDocument/2006/relationships" r:id="rId1"/>
          <a:extLst>
            <a:ext uri="{FF2B5EF4-FFF2-40B4-BE49-F238E27FC236}">
              <a16:creationId xmlns:a16="http://schemas.microsoft.com/office/drawing/2014/main" id="{00000000-0008-0000-0700-0000C9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50" name="TextBox 10">
          <a:hlinkClick xmlns:r="http://schemas.openxmlformats.org/officeDocument/2006/relationships" r:id="rId1"/>
          <a:extLst>
            <a:ext uri="{FF2B5EF4-FFF2-40B4-BE49-F238E27FC236}">
              <a16:creationId xmlns:a16="http://schemas.microsoft.com/office/drawing/2014/main" id="{00000000-0008-0000-0700-0000CA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51" name="TextBox 10">
          <a:hlinkClick xmlns:r="http://schemas.openxmlformats.org/officeDocument/2006/relationships" r:id="rId1"/>
          <a:extLst>
            <a:ext uri="{FF2B5EF4-FFF2-40B4-BE49-F238E27FC236}">
              <a16:creationId xmlns:a16="http://schemas.microsoft.com/office/drawing/2014/main" id="{00000000-0008-0000-0700-0000CB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52" name="TextBox 10">
          <a:hlinkClick xmlns:r="http://schemas.openxmlformats.org/officeDocument/2006/relationships" r:id="rId1"/>
          <a:extLst>
            <a:ext uri="{FF2B5EF4-FFF2-40B4-BE49-F238E27FC236}">
              <a16:creationId xmlns:a16="http://schemas.microsoft.com/office/drawing/2014/main" id="{00000000-0008-0000-0700-0000CC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53" name="TextBox 10">
          <a:hlinkClick xmlns:r="http://schemas.openxmlformats.org/officeDocument/2006/relationships" r:id="rId1"/>
          <a:extLst>
            <a:ext uri="{FF2B5EF4-FFF2-40B4-BE49-F238E27FC236}">
              <a16:creationId xmlns:a16="http://schemas.microsoft.com/office/drawing/2014/main" id="{00000000-0008-0000-0700-0000CD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54" name="TextBox 10">
          <a:hlinkClick xmlns:r="http://schemas.openxmlformats.org/officeDocument/2006/relationships" r:id="rId1"/>
          <a:extLst>
            <a:ext uri="{FF2B5EF4-FFF2-40B4-BE49-F238E27FC236}">
              <a16:creationId xmlns:a16="http://schemas.microsoft.com/office/drawing/2014/main" id="{00000000-0008-0000-0700-0000CE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55" name="TextBox 10">
          <a:hlinkClick xmlns:r="http://schemas.openxmlformats.org/officeDocument/2006/relationships" r:id="rId1"/>
          <a:extLst>
            <a:ext uri="{FF2B5EF4-FFF2-40B4-BE49-F238E27FC236}">
              <a16:creationId xmlns:a16="http://schemas.microsoft.com/office/drawing/2014/main" id="{00000000-0008-0000-0700-0000CF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56" name="TextBox 10">
          <a:hlinkClick xmlns:r="http://schemas.openxmlformats.org/officeDocument/2006/relationships" r:id="rId1"/>
          <a:extLst>
            <a:ext uri="{FF2B5EF4-FFF2-40B4-BE49-F238E27FC236}">
              <a16:creationId xmlns:a16="http://schemas.microsoft.com/office/drawing/2014/main" id="{00000000-0008-0000-0700-0000D0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57" name="TextBox 10">
          <a:hlinkClick xmlns:r="http://schemas.openxmlformats.org/officeDocument/2006/relationships" r:id="rId1"/>
          <a:extLst>
            <a:ext uri="{FF2B5EF4-FFF2-40B4-BE49-F238E27FC236}">
              <a16:creationId xmlns:a16="http://schemas.microsoft.com/office/drawing/2014/main" id="{00000000-0008-0000-0700-0000D1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58" name="TextBox 10">
          <a:hlinkClick xmlns:r="http://schemas.openxmlformats.org/officeDocument/2006/relationships" r:id="rId1"/>
          <a:extLst>
            <a:ext uri="{FF2B5EF4-FFF2-40B4-BE49-F238E27FC236}">
              <a16:creationId xmlns:a16="http://schemas.microsoft.com/office/drawing/2014/main" id="{00000000-0008-0000-0700-0000D2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59" name="TextBox 10">
          <a:hlinkClick xmlns:r="http://schemas.openxmlformats.org/officeDocument/2006/relationships" r:id="rId1"/>
          <a:extLst>
            <a:ext uri="{FF2B5EF4-FFF2-40B4-BE49-F238E27FC236}">
              <a16:creationId xmlns:a16="http://schemas.microsoft.com/office/drawing/2014/main" id="{00000000-0008-0000-0700-0000D3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60" name="TextBox 10">
          <a:hlinkClick xmlns:r="http://schemas.openxmlformats.org/officeDocument/2006/relationships" r:id="rId1"/>
          <a:extLst>
            <a:ext uri="{FF2B5EF4-FFF2-40B4-BE49-F238E27FC236}">
              <a16:creationId xmlns:a16="http://schemas.microsoft.com/office/drawing/2014/main" id="{00000000-0008-0000-0700-0000D4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61" name="TextBox 10">
          <a:hlinkClick xmlns:r="http://schemas.openxmlformats.org/officeDocument/2006/relationships" r:id="rId1"/>
          <a:extLst>
            <a:ext uri="{FF2B5EF4-FFF2-40B4-BE49-F238E27FC236}">
              <a16:creationId xmlns:a16="http://schemas.microsoft.com/office/drawing/2014/main" id="{00000000-0008-0000-0700-0000D5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62" name="TextBox 10">
          <a:hlinkClick xmlns:r="http://schemas.openxmlformats.org/officeDocument/2006/relationships" r:id="rId1"/>
          <a:extLst>
            <a:ext uri="{FF2B5EF4-FFF2-40B4-BE49-F238E27FC236}">
              <a16:creationId xmlns:a16="http://schemas.microsoft.com/office/drawing/2014/main" id="{00000000-0008-0000-0700-0000D6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63" name="TextBox 10">
          <a:hlinkClick xmlns:r="http://schemas.openxmlformats.org/officeDocument/2006/relationships" r:id="rId1"/>
          <a:extLst>
            <a:ext uri="{FF2B5EF4-FFF2-40B4-BE49-F238E27FC236}">
              <a16:creationId xmlns:a16="http://schemas.microsoft.com/office/drawing/2014/main" id="{00000000-0008-0000-0700-0000D7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64" name="TextBox 10">
          <a:hlinkClick xmlns:r="http://schemas.openxmlformats.org/officeDocument/2006/relationships" r:id="rId1"/>
          <a:extLst>
            <a:ext uri="{FF2B5EF4-FFF2-40B4-BE49-F238E27FC236}">
              <a16:creationId xmlns:a16="http://schemas.microsoft.com/office/drawing/2014/main" id="{00000000-0008-0000-0700-0000D8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65" name="TextBox 10">
          <a:hlinkClick xmlns:r="http://schemas.openxmlformats.org/officeDocument/2006/relationships" r:id="rId1"/>
          <a:extLst>
            <a:ext uri="{FF2B5EF4-FFF2-40B4-BE49-F238E27FC236}">
              <a16:creationId xmlns:a16="http://schemas.microsoft.com/office/drawing/2014/main" id="{00000000-0008-0000-0700-0000D9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66" name="TextBox 10">
          <a:hlinkClick xmlns:r="http://schemas.openxmlformats.org/officeDocument/2006/relationships" r:id="rId1"/>
          <a:extLst>
            <a:ext uri="{FF2B5EF4-FFF2-40B4-BE49-F238E27FC236}">
              <a16:creationId xmlns:a16="http://schemas.microsoft.com/office/drawing/2014/main" id="{00000000-0008-0000-0700-0000DA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67" name="TextBox 10">
          <a:hlinkClick xmlns:r="http://schemas.openxmlformats.org/officeDocument/2006/relationships" r:id="rId1"/>
          <a:extLst>
            <a:ext uri="{FF2B5EF4-FFF2-40B4-BE49-F238E27FC236}">
              <a16:creationId xmlns:a16="http://schemas.microsoft.com/office/drawing/2014/main" id="{00000000-0008-0000-0700-0000DB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68" name="TextBox 10">
          <a:hlinkClick xmlns:r="http://schemas.openxmlformats.org/officeDocument/2006/relationships" r:id="rId1"/>
          <a:extLst>
            <a:ext uri="{FF2B5EF4-FFF2-40B4-BE49-F238E27FC236}">
              <a16:creationId xmlns:a16="http://schemas.microsoft.com/office/drawing/2014/main" id="{00000000-0008-0000-0700-0000DC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69" name="TextBox 10">
          <a:hlinkClick xmlns:r="http://schemas.openxmlformats.org/officeDocument/2006/relationships" r:id="rId1"/>
          <a:extLst>
            <a:ext uri="{FF2B5EF4-FFF2-40B4-BE49-F238E27FC236}">
              <a16:creationId xmlns:a16="http://schemas.microsoft.com/office/drawing/2014/main" id="{00000000-0008-0000-0700-0000DD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70" name="TextBox 10">
          <a:hlinkClick xmlns:r="http://schemas.openxmlformats.org/officeDocument/2006/relationships" r:id="rId1"/>
          <a:extLst>
            <a:ext uri="{FF2B5EF4-FFF2-40B4-BE49-F238E27FC236}">
              <a16:creationId xmlns:a16="http://schemas.microsoft.com/office/drawing/2014/main" id="{00000000-0008-0000-0700-0000DE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71" name="TextBox 10">
          <a:hlinkClick xmlns:r="http://schemas.openxmlformats.org/officeDocument/2006/relationships" r:id="rId1"/>
          <a:extLst>
            <a:ext uri="{FF2B5EF4-FFF2-40B4-BE49-F238E27FC236}">
              <a16:creationId xmlns:a16="http://schemas.microsoft.com/office/drawing/2014/main" id="{00000000-0008-0000-0700-0000DF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72" name="TextBox 10">
          <a:hlinkClick xmlns:r="http://schemas.openxmlformats.org/officeDocument/2006/relationships" r:id="rId1"/>
          <a:extLst>
            <a:ext uri="{FF2B5EF4-FFF2-40B4-BE49-F238E27FC236}">
              <a16:creationId xmlns:a16="http://schemas.microsoft.com/office/drawing/2014/main" id="{00000000-0008-0000-0700-0000E0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73" name="TextBox 10">
          <a:hlinkClick xmlns:r="http://schemas.openxmlformats.org/officeDocument/2006/relationships" r:id="rId1"/>
          <a:extLst>
            <a:ext uri="{FF2B5EF4-FFF2-40B4-BE49-F238E27FC236}">
              <a16:creationId xmlns:a16="http://schemas.microsoft.com/office/drawing/2014/main" id="{00000000-0008-0000-0700-0000E1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74" name="TextBox 10">
          <a:hlinkClick xmlns:r="http://schemas.openxmlformats.org/officeDocument/2006/relationships" r:id="rId1"/>
          <a:extLst>
            <a:ext uri="{FF2B5EF4-FFF2-40B4-BE49-F238E27FC236}">
              <a16:creationId xmlns:a16="http://schemas.microsoft.com/office/drawing/2014/main" id="{00000000-0008-0000-0700-0000E2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75" name="TextBox 10">
          <a:hlinkClick xmlns:r="http://schemas.openxmlformats.org/officeDocument/2006/relationships" r:id="rId1"/>
          <a:extLst>
            <a:ext uri="{FF2B5EF4-FFF2-40B4-BE49-F238E27FC236}">
              <a16:creationId xmlns:a16="http://schemas.microsoft.com/office/drawing/2014/main" id="{00000000-0008-0000-0700-0000E3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76" name="TextBox 10">
          <a:hlinkClick xmlns:r="http://schemas.openxmlformats.org/officeDocument/2006/relationships" r:id="rId1"/>
          <a:extLst>
            <a:ext uri="{FF2B5EF4-FFF2-40B4-BE49-F238E27FC236}">
              <a16:creationId xmlns:a16="http://schemas.microsoft.com/office/drawing/2014/main" id="{00000000-0008-0000-0700-0000E4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77" name="TextBox 10">
          <a:hlinkClick xmlns:r="http://schemas.openxmlformats.org/officeDocument/2006/relationships" r:id="rId1"/>
          <a:extLst>
            <a:ext uri="{FF2B5EF4-FFF2-40B4-BE49-F238E27FC236}">
              <a16:creationId xmlns:a16="http://schemas.microsoft.com/office/drawing/2014/main" id="{00000000-0008-0000-0700-0000E5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78" name="TextBox 10">
          <a:hlinkClick xmlns:r="http://schemas.openxmlformats.org/officeDocument/2006/relationships" r:id="rId1"/>
          <a:extLst>
            <a:ext uri="{FF2B5EF4-FFF2-40B4-BE49-F238E27FC236}">
              <a16:creationId xmlns:a16="http://schemas.microsoft.com/office/drawing/2014/main" id="{00000000-0008-0000-0700-0000E6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79" name="TextBox 10">
          <a:hlinkClick xmlns:r="http://schemas.openxmlformats.org/officeDocument/2006/relationships" r:id="rId1"/>
          <a:extLst>
            <a:ext uri="{FF2B5EF4-FFF2-40B4-BE49-F238E27FC236}">
              <a16:creationId xmlns:a16="http://schemas.microsoft.com/office/drawing/2014/main" id="{00000000-0008-0000-0700-0000E7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80" name="TextBox 10">
          <a:hlinkClick xmlns:r="http://schemas.openxmlformats.org/officeDocument/2006/relationships" r:id="rId1"/>
          <a:extLst>
            <a:ext uri="{FF2B5EF4-FFF2-40B4-BE49-F238E27FC236}">
              <a16:creationId xmlns:a16="http://schemas.microsoft.com/office/drawing/2014/main" id="{00000000-0008-0000-0700-0000E8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81" name="TextBox 10">
          <a:hlinkClick xmlns:r="http://schemas.openxmlformats.org/officeDocument/2006/relationships" r:id="rId1"/>
          <a:extLst>
            <a:ext uri="{FF2B5EF4-FFF2-40B4-BE49-F238E27FC236}">
              <a16:creationId xmlns:a16="http://schemas.microsoft.com/office/drawing/2014/main" id="{00000000-0008-0000-0700-0000E9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82" name="TextBox 10">
          <a:hlinkClick xmlns:r="http://schemas.openxmlformats.org/officeDocument/2006/relationships" r:id="rId1"/>
          <a:extLst>
            <a:ext uri="{FF2B5EF4-FFF2-40B4-BE49-F238E27FC236}">
              <a16:creationId xmlns:a16="http://schemas.microsoft.com/office/drawing/2014/main" id="{00000000-0008-0000-0700-0000EA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83" name="TextBox 10">
          <a:hlinkClick xmlns:r="http://schemas.openxmlformats.org/officeDocument/2006/relationships" r:id="rId1"/>
          <a:extLst>
            <a:ext uri="{FF2B5EF4-FFF2-40B4-BE49-F238E27FC236}">
              <a16:creationId xmlns:a16="http://schemas.microsoft.com/office/drawing/2014/main" id="{00000000-0008-0000-0700-0000EB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84" name="TextBox 10">
          <a:hlinkClick xmlns:r="http://schemas.openxmlformats.org/officeDocument/2006/relationships" r:id="rId1"/>
          <a:extLst>
            <a:ext uri="{FF2B5EF4-FFF2-40B4-BE49-F238E27FC236}">
              <a16:creationId xmlns:a16="http://schemas.microsoft.com/office/drawing/2014/main" id="{00000000-0008-0000-0700-0000EC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85" name="TextBox 10">
          <a:hlinkClick xmlns:r="http://schemas.openxmlformats.org/officeDocument/2006/relationships" r:id="rId1"/>
          <a:extLst>
            <a:ext uri="{FF2B5EF4-FFF2-40B4-BE49-F238E27FC236}">
              <a16:creationId xmlns:a16="http://schemas.microsoft.com/office/drawing/2014/main" id="{00000000-0008-0000-0700-0000ED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86" name="TextBox 10">
          <a:hlinkClick xmlns:r="http://schemas.openxmlformats.org/officeDocument/2006/relationships" r:id="rId1"/>
          <a:extLst>
            <a:ext uri="{FF2B5EF4-FFF2-40B4-BE49-F238E27FC236}">
              <a16:creationId xmlns:a16="http://schemas.microsoft.com/office/drawing/2014/main" id="{00000000-0008-0000-0700-0000EE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87" name="TextBox 10">
          <a:hlinkClick xmlns:r="http://schemas.openxmlformats.org/officeDocument/2006/relationships" r:id="rId1"/>
          <a:extLst>
            <a:ext uri="{FF2B5EF4-FFF2-40B4-BE49-F238E27FC236}">
              <a16:creationId xmlns:a16="http://schemas.microsoft.com/office/drawing/2014/main" id="{00000000-0008-0000-0700-0000EF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88" name="TextBox 10">
          <a:hlinkClick xmlns:r="http://schemas.openxmlformats.org/officeDocument/2006/relationships" r:id="rId1"/>
          <a:extLst>
            <a:ext uri="{FF2B5EF4-FFF2-40B4-BE49-F238E27FC236}">
              <a16:creationId xmlns:a16="http://schemas.microsoft.com/office/drawing/2014/main" id="{00000000-0008-0000-0700-0000F0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89" name="TextBox 10">
          <a:hlinkClick xmlns:r="http://schemas.openxmlformats.org/officeDocument/2006/relationships" r:id="rId1"/>
          <a:extLst>
            <a:ext uri="{FF2B5EF4-FFF2-40B4-BE49-F238E27FC236}">
              <a16:creationId xmlns:a16="http://schemas.microsoft.com/office/drawing/2014/main" id="{00000000-0008-0000-0700-0000F1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90" name="TextBox 10">
          <a:hlinkClick xmlns:r="http://schemas.openxmlformats.org/officeDocument/2006/relationships" r:id="rId1"/>
          <a:extLst>
            <a:ext uri="{FF2B5EF4-FFF2-40B4-BE49-F238E27FC236}">
              <a16:creationId xmlns:a16="http://schemas.microsoft.com/office/drawing/2014/main" id="{00000000-0008-0000-0700-0000F2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91" name="TextBox 10">
          <a:hlinkClick xmlns:r="http://schemas.openxmlformats.org/officeDocument/2006/relationships" r:id="rId1"/>
          <a:extLst>
            <a:ext uri="{FF2B5EF4-FFF2-40B4-BE49-F238E27FC236}">
              <a16:creationId xmlns:a16="http://schemas.microsoft.com/office/drawing/2014/main" id="{00000000-0008-0000-0700-0000F3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92" name="TextBox 10">
          <a:hlinkClick xmlns:r="http://schemas.openxmlformats.org/officeDocument/2006/relationships" r:id="rId1"/>
          <a:extLst>
            <a:ext uri="{FF2B5EF4-FFF2-40B4-BE49-F238E27FC236}">
              <a16:creationId xmlns:a16="http://schemas.microsoft.com/office/drawing/2014/main" id="{00000000-0008-0000-0700-0000F408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93" name="TextBox 10">
          <a:hlinkClick xmlns:r="http://schemas.openxmlformats.org/officeDocument/2006/relationships" r:id="rId1"/>
          <a:extLst>
            <a:ext uri="{FF2B5EF4-FFF2-40B4-BE49-F238E27FC236}">
              <a16:creationId xmlns:a16="http://schemas.microsoft.com/office/drawing/2014/main" id="{00000000-0008-0000-0700-0000F5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94" name="TextBox 10">
          <a:hlinkClick xmlns:r="http://schemas.openxmlformats.org/officeDocument/2006/relationships" r:id="rId1"/>
          <a:extLst>
            <a:ext uri="{FF2B5EF4-FFF2-40B4-BE49-F238E27FC236}">
              <a16:creationId xmlns:a16="http://schemas.microsoft.com/office/drawing/2014/main" id="{00000000-0008-0000-0700-0000F6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95" name="TextBox 10">
          <a:hlinkClick xmlns:r="http://schemas.openxmlformats.org/officeDocument/2006/relationships" r:id="rId1"/>
          <a:extLst>
            <a:ext uri="{FF2B5EF4-FFF2-40B4-BE49-F238E27FC236}">
              <a16:creationId xmlns:a16="http://schemas.microsoft.com/office/drawing/2014/main" id="{00000000-0008-0000-0700-0000F7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96" name="TextBox 10">
          <a:hlinkClick xmlns:r="http://schemas.openxmlformats.org/officeDocument/2006/relationships" r:id="rId1"/>
          <a:extLst>
            <a:ext uri="{FF2B5EF4-FFF2-40B4-BE49-F238E27FC236}">
              <a16:creationId xmlns:a16="http://schemas.microsoft.com/office/drawing/2014/main" id="{00000000-0008-0000-0700-0000F8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97" name="TextBox 10">
          <a:hlinkClick xmlns:r="http://schemas.openxmlformats.org/officeDocument/2006/relationships" r:id="rId1"/>
          <a:extLst>
            <a:ext uri="{FF2B5EF4-FFF2-40B4-BE49-F238E27FC236}">
              <a16:creationId xmlns:a16="http://schemas.microsoft.com/office/drawing/2014/main" id="{00000000-0008-0000-0700-0000F9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98" name="TextBox 10">
          <a:hlinkClick xmlns:r="http://schemas.openxmlformats.org/officeDocument/2006/relationships" r:id="rId1"/>
          <a:extLst>
            <a:ext uri="{FF2B5EF4-FFF2-40B4-BE49-F238E27FC236}">
              <a16:creationId xmlns:a16="http://schemas.microsoft.com/office/drawing/2014/main" id="{00000000-0008-0000-0700-0000FA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299" name="TextBox 10">
          <a:hlinkClick xmlns:r="http://schemas.openxmlformats.org/officeDocument/2006/relationships" r:id="rId1"/>
          <a:extLst>
            <a:ext uri="{FF2B5EF4-FFF2-40B4-BE49-F238E27FC236}">
              <a16:creationId xmlns:a16="http://schemas.microsoft.com/office/drawing/2014/main" id="{00000000-0008-0000-0700-0000FB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00" name="TextBox 10">
          <a:hlinkClick xmlns:r="http://schemas.openxmlformats.org/officeDocument/2006/relationships" r:id="rId1"/>
          <a:extLst>
            <a:ext uri="{FF2B5EF4-FFF2-40B4-BE49-F238E27FC236}">
              <a16:creationId xmlns:a16="http://schemas.microsoft.com/office/drawing/2014/main" id="{00000000-0008-0000-0700-0000FC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01" name="TextBox 10">
          <a:hlinkClick xmlns:r="http://schemas.openxmlformats.org/officeDocument/2006/relationships" r:id="rId1"/>
          <a:extLst>
            <a:ext uri="{FF2B5EF4-FFF2-40B4-BE49-F238E27FC236}">
              <a16:creationId xmlns:a16="http://schemas.microsoft.com/office/drawing/2014/main" id="{00000000-0008-0000-0700-0000FD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02" name="TextBox 10">
          <a:hlinkClick xmlns:r="http://schemas.openxmlformats.org/officeDocument/2006/relationships" r:id="rId1"/>
          <a:extLst>
            <a:ext uri="{FF2B5EF4-FFF2-40B4-BE49-F238E27FC236}">
              <a16:creationId xmlns:a16="http://schemas.microsoft.com/office/drawing/2014/main" id="{00000000-0008-0000-0700-0000FE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03" name="TextBox 10">
          <a:hlinkClick xmlns:r="http://schemas.openxmlformats.org/officeDocument/2006/relationships" r:id="rId1"/>
          <a:extLst>
            <a:ext uri="{FF2B5EF4-FFF2-40B4-BE49-F238E27FC236}">
              <a16:creationId xmlns:a16="http://schemas.microsoft.com/office/drawing/2014/main" id="{00000000-0008-0000-0700-0000FF08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04" name="TextBox 10">
          <a:hlinkClick xmlns:r="http://schemas.openxmlformats.org/officeDocument/2006/relationships" r:id="rId1"/>
          <a:extLst>
            <a:ext uri="{FF2B5EF4-FFF2-40B4-BE49-F238E27FC236}">
              <a16:creationId xmlns:a16="http://schemas.microsoft.com/office/drawing/2014/main" id="{00000000-0008-0000-0700-000000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05" name="TextBox 10">
          <a:hlinkClick xmlns:r="http://schemas.openxmlformats.org/officeDocument/2006/relationships" r:id="rId1"/>
          <a:extLst>
            <a:ext uri="{FF2B5EF4-FFF2-40B4-BE49-F238E27FC236}">
              <a16:creationId xmlns:a16="http://schemas.microsoft.com/office/drawing/2014/main" id="{00000000-0008-0000-0700-000001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06" name="TextBox 10">
          <a:hlinkClick xmlns:r="http://schemas.openxmlformats.org/officeDocument/2006/relationships" r:id="rId1"/>
          <a:extLst>
            <a:ext uri="{FF2B5EF4-FFF2-40B4-BE49-F238E27FC236}">
              <a16:creationId xmlns:a16="http://schemas.microsoft.com/office/drawing/2014/main" id="{00000000-0008-0000-0700-000002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07" name="TextBox 10">
          <a:hlinkClick xmlns:r="http://schemas.openxmlformats.org/officeDocument/2006/relationships" r:id="rId1"/>
          <a:extLst>
            <a:ext uri="{FF2B5EF4-FFF2-40B4-BE49-F238E27FC236}">
              <a16:creationId xmlns:a16="http://schemas.microsoft.com/office/drawing/2014/main" id="{00000000-0008-0000-0700-000003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08" name="TextBox 10">
          <a:hlinkClick xmlns:r="http://schemas.openxmlformats.org/officeDocument/2006/relationships" r:id="rId1"/>
          <a:extLst>
            <a:ext uri="{FF2B5EF4-FFF2-40B4-BE49-F238E27FC236}">
              <a16:creationId xmlns:a16="http://schemas.microsoft.com/office/drawing/2014/main" id="{00000000-0008-0000-0700-000004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09" name="TextBox 10">
          <a:hlinkClick xmlns:r="http://schemas.openxmlformats.org/officeDocument/2006/relationships" r:id="rId1"/>
          <a:extLst>
            <a:ext uri="{FF2B5EF4-FFF2-40B4-BE49-F238E27FC236}">
              <a16:creationId xmlns:a16="http://schemas.microsoft.com/office/drawing/2014/main" id="{00000000-0008-0000-0700-000005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10" name="TextBox 10">
          <a:hlinkClick xmlns:r="http://schemas.openxmlformats.org/officeDocument/2006/relationships" r:id="rId1"/>
          <a:extLst>
            <a:ext uri="{FF2B5EF4-FFF2-40B4-BE49-F238E27FC236}">
              <a16:creationId xmlns:a16="http://schemas.microsoft.com/office/drawing/2014/main" id="{00000000-0008-0000-0700-000006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11" name="TextBox 10">
          <a:hlinkClick xmlns:r="http://schemas.openxmlformats.org/officeDocument/2006/relationships" r:id="rId1"/>
          <a:extLst>
            <a:ext uri="{FF2B5EF4-FFF2-40B4-BE49-F238E27FC236}">
              <a16:creationId xmlns:a16="http://schemas.microsoft.com/office/drawing/2014/main" id="{00000000-0008-0000-0700-000007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12" name="TextBox 10">
          <a:hlinkClick xmlns:r="http://schemas.openxmlformats.org/officeDocument/2006/relationships" r:id="rId1"/>
          <a:extLst>
            <a:ext uri="{FF2B5EF4-FFF2-40B4-BE49-F238E27FC236}">
              <a16:creationId xmlns:a16="http://schemas.microsoft.com/office/drawing/2014/main" id="{00000000-0008-0000-0700-000008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13" name="TextBox 10">
          <a:hlinkClick xmlns:r="http://schemas.openxmlformats.org/officeDocument/2006/relationships" r:id="rId1"/>
          <a:extLst>
            <a:ext uri="{FF2B5EF4-FFF2-40B4-BE49-F238E27FC236}">
              <a16:creationId xmlns:a16="http://schemas.microsoft.com/office/drawing/2014/main" id="{00000000-0008-0000-0700-000009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14" name="TextBox 10">
          <a:hlinkClick xmlns:r="http://schemas.openxmlformats.org/officeDocument/2006/relationships" r:id="rId1"/>
          <a:extLst>
            <a:ext uri="{FF2B5EF4-FFF2-40B4-BE49-F238E27FC236}">
              <a16:creationId xmlns:a16="http://schemas.microsoft.com/office/drawing/2014/main" id="{00000000-0008-0000-0700-00000A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15" name="TextBox 10">
          <a:hlinkClick xmlns:r="http://schemas.openxmlformats.org/officeDocument/2006/relationships" r:id="rId1"/>
          <a:extLst>
            <a:ext uri="{FF2B5EF4-FFF2-40B4-BE49-F238E27FC236}">
              <a16:creationId xmlns:a16="http://schemas.microsoft.com/office/drawing/2014/main" id="{00000000-0008-0000-0700-00000B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16" name="TextBox 10">
          <a:hlinkClick xmlns:r="http://schemas.openxmlformats.org/officeDocument/2006/relationships" r:id="rId1"/>
          <a:extLst>
            <a:ext uri="{FF2B5EF4-FFF2-40B4-BE49-F238E27FC236}">
              <a16:creationId xmlns:a16="http://schemas.microsoft.com/office/drawing/2014/main" id="{00000000-0008-0000-0700-00000C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17" name="TextBox 10">
          <a:hlinkClick xmlns:r="http://schemas.openxmlformats.org/officeDocument/2006/relationships" r:id="rId1"/>
          <a:extLst>
            <a:ext uri="{FF2B5EF4-FFF2-40B4-BE49-F238E27FC236}">
              <a16:creationId xmlns:a16="http://schemas.microsoft.com/office/drawing/2014/main" id="{00000000-0008-0000-0700-00000D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18" name="TextBox 10">
          <a:hlinkClick xmlns:r="http://schemas.openxmlformats.org/officeDocument/2006/relationships" r:id="rId1"/>
          <a:extLst>
            <a:ext uri="{FF2B5EF4-FFF2-40B4-BE49-F238E27FC236}">
              <a16:creationId xmlns:a16="http://schemas.microsoft.com/office/drawing/2014/main" id="{00000000-0008-0000-0700-00000E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19" name="TextBox 10">
          <a:hlinkClick xmlns:r="http://schemas.openxmlformats.org/officeDocument/2006/relationships" r:id="rId1"/>
          <a:extLst>
            <a:ext uri="{FF2B5EF4-FFF2-40B4-BE49-F238E27FC236}">
              <a16:creationId xmlns:a16="http://schemas.microsoft.com/office/drawing/2014/main" id="{00000000-0008-0000-0700-00000F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20" name="TextBox 10">
          <a:hlinkClick xmlns:r="http://schemas.openxmlformats.org/officeDocument/2006/relationships" r:id="rId1"/>
          <a:extLst>
            <a:ext uri="{FF2B5EF4-FFF2-40B4-BE49-F238E27FC236}">
              <a16:creationId xmlns:a16="http://schemas.microsoft.com/office/drawing/2014/main" id="{00000000-0008-0000-0700-000010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21" name="TextBox 10">
          <a:hlinkClick xmlns:r="http://schemas.openxmlformats.org/officeDocument/2006/relationships" r:id="rId1"/>
          <a:extLst>
            <a:ext uri="{FF2B5EF4-FFF2-40B4-BE49-F238E27FC236}">
              <a16:creationId xmlns:a16="http://schemas.microsoft.com/office/drawing/2014/main" id="{00000000-0008-0000-0700-000011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22" name="TextBox 10">
          <a:hlinkClick xmlns:r="http://schemas.openxmlformats.org/officeDocument/2006/relationships" r:id="rId1"/>
          <a:extLst>
            <a:ext uri="{FF2B5EF4-FFF2-40B4-BE49-F238E27FC236}">
              <a16:creationId xmlns:a16="http://schemas.microsoft.com/office/drawing/2014/main" id="{00000000-0008-0000-0700-000012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23" name="TextBox 10">
          <a:hlinkClick xmlns:r="http://schemas.openxmlformats.org/officeDocument/2006/relationships" r:id="rId1"/>
          <a:extLst>
            <a:ext uri="{FF2B5EF4-FFF2-40B4-BE49-F238E27FC236}">
              <a16:creationId xmlns:a16="http://schemas.microsoft.com/office/drawing/2014/main" id="{00000000-0008-0000-0700-000013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24" name="TextBox 10">
          <a:hlinkClick xmlns:r="http://schemas.openxmlformats.org/officeDocument/2006/relationships" r:id="rId1"/>
          <a:extLst>
            <a:ext uri="{FF2B5EF4-FFF2-40B4-BE49-F238E27FC236}">
              <a16:creationId xmlns:a16="http://schemas.microsoft.com/office/drawing/2014/main" id="{00000000-0008-0000-0700-000014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25" name="TextBox 10">
          <a:hlinkClick xmlns:r="http://schemas.openxmlformats.org/officeDocument/2006/relationships" r:id="rId1"/>
          <a:extLst>
            <a:ext uri="{FF2B5EF4-FFF2-40B4-BE49-F238E27FC236}">
              <a16:creationId xmlns:a16="http://schemas.microsoft.com/office/drawing/2014/main" id="{00000000-0008-0000-0700-000015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26" name="TextBox 10">
          <a:hlinkClick xmlns:r="http://schemas.openxmlformats.org/officeDocument/2006/relationships" r:id="rId1"/>
          <a:extLst>
            <a:ext uri="{FF2B5EF4-FFF2-40B4-BE49-F238E27FC236}">
              <a16:creationId xmlns:a16="http://schemas.microsoft.com/office/drawing/2014/main" id="{00000000-0008-0000-0700-000016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27" name="TextBox 10">
          <a:hlinkClick xmlns:r="http://schemas.openxmlformats.org/officeDocument/2006/relationships" r:id="rId1"/>
          <a:extLst>
            <a:ext uri="{FF2B5EF4-FFF2-40B4-BE49-F238E27FC236}">
              <a16:creationId xmlns:a16="http://schemas.microsoft.com/office/drawing/2014/main" id="{00000000-0008-0000-0700-000017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28" name="TextBox 10">
          <a:hlinkClick xmlns:r="http://schemas.openxmlformats.org/officeDocument/2006/relationships" r:id="rId1"/>
          <a:extLst>
            <a:ext uri="{FF2B5EF4-FFF2-40B4-BE49-F238E27FC236}">
              <a16:creationId xmlns:a16="http://schemas.microsoft.com/office/drawing/2014/main" id="{00000000-0008-0000-0700-000018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29" name="TextBox 10">
          <a:hlinkClick xmlns:r="http://schemas.openxmlformats.org/officeDocument/2006/relationships" r:id="rId1"/>
          <a:extLst>
            <a:ext uri="{FF2B5EF4-FFF2-40B4-BE49-F238E27FC236}">
              <a16:creationId xmlns:a16="http://schemas.microsoft.com/office/drawing/2014/main" id="{00000000-0008-0000-0700-000019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30" name="TextBox 10">
          <a:hlinkClick xmlns:r="http://schemas.openxmlformats.org/officeDocument/2006/relationships" r:id="rId1"/>
          <a:extLst>
            <a:ext uri="{FF2B5EF4-FFF2-40B4-BE49-F238E27FC236}">
              <a16:creationId xmlns:a16="http://schemas.microsoft.com/office/drawing/2014/main" id="{00000000-0008-0000-0700-00001A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31" name="TextBox 10">
          <a:hlinkClick xmlns:r="http://schemas.openxmlformats.org/officeDocument/2006/relationships" r:id="rId1"/>
          <a:extLst>
            <a:ext uri="{FF2B5EF4-FFF2-40B4-BE49-F238E27FC236}">
              <a16:creationId xmlns:a16="http://schemas.microsoft.com/office/drawing/2014/main" id="{00000000-0008-0000-0700-00001B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32" name="TextBox 10">
          <a:hlinkClick xmlns:r="http://schemas.openxmlformats.org/officeDocument/2006/relationships" r:id="rId1"/>
          <a:extLst>
            <a:ext uri="{FF2B5EF4-FFF2-40B4-BE49-F238E27FC236}">
              <a16:creationId xmlns:a16="http://schemas.microsoft.com/office/drawing/2014/main" id="{00000000-0008-0000-0700-00001C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33" name="TextBox 10">
          <a:hlinkClick xmlns:r="http://schemas.openxmlformats.org/officeDocument/2006/relationships" r:id="rId1"/>
          <a:extLst>
            <a:ext uri="{FF2B5EF4-FFF2-40B4-BE49-F238E27FC236}">
              <a16:creationId xmlns:a16="http://schemas.microsoft.com/office/drawing/2014/main" id="{00000000-0008-0000-0700-00001D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34" name="TextBox 10">
          <a:hlinkClick xmlns:r="http://schemas.openxmlformats.org/officeDocument/2006/relationships" r:id="rId1"/>
          <a:extLst>
            <a:ext uri="{FF2B5EF4-FFF2-40B4-BE49-F238E27FC236}">
              <a16:creationId xmlns:a16="http://schemas.microsoft.com/office/drawing/2014/main" id="{00000000-0008-0000-0700-00001E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35" name="TextBox 10">
          <a:hlinkClick xmlns:r="http://schemas.openxmlformats.org/officeDocument/2006/relationships" r:id="rId1"/>
          <a:extLst>
            <a:ext uri="{FF2B5EF4-FFF2-40B4-BE49-F238E27FC236}">
              <a16:creationId xmlns:a16="http://schemas.microsoft.com/office/drawing/2014/main" id="{00000000-0008-0000-0700-00001F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36" name="TextBox 10">
          <a:hlinkClick xmlns:r="http://schemas.openxmlformats.org/officeDocument/2006/relationships" r:id="rId1"/>
          <a:extLst>
            <a:ext uri="{FF2B5EF4-FFF2-40B4-BE49-F238E27FC236}">
              <a16:creationId xmlns:a16="http://schemas.microsoft.com/office/drawing/2014/main" id="{00000000-0008-0000-0700-000020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37" name="TextBox 10">
          <a:hlinkClick xmlns:r="http://schemas.openxmlformats.org/officeDocument/2006/relationships" r:id="rId1"/>
          <a:extLst>
            <a:ext uri="{FF2B5EF4-FFF2-40B4-BE49-F238E27FC236}">
              <a16:creationId xmlns:a16="http://schemas.microsoft.com/office/drawing/2014/main" id="{00000000-0008-0000-0700-000021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38" name="TextBox 10">
          <a:hlinkClick xmlns:r="http://schemas.openxmlformats.org/officeDocument/2006/relationships" r:id="rId1"/>
          <a:extLst>
            <a:ext uri="{FF2B5EF4-FFF2-40B4-BE49-F238E27FC236}">
              <a16:creationId xmlns:a16="http://schemas.microsoft.com/office/drawing/2014/main" id="{00000000-0008-0000-0700-000022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39" name="TextBox 10">
          <a:hlinkClick xmlns:r="http://schemas.openxmlformats.org/officeDocument/2006/relationships" r:id="rId1"/>
          <a:extLst>
            <a:ext uri="{FF2B5EF4-FFF2-40B4-BE49-F238E27FC236}">
              <a16:creationId xmlns:a16="http://schemas.microsoft.com/office/drawing/2014/main" id="{00000000-0008-0000-0700-000023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40" name="TextBox 10">
          <a:hlinkClick xmlns:r="http://schemas.openxmlformats.org/officeDocument/2006/relationships" r:id="rId1"/>
          <a:extLst>
            <a:ext uri="{FF2B5EF4-FFF2-40B4-BE49-F238E27FC236}">
              <a16:creationId xmlns:a16="http://schemas.microsoft.com/office/drawing/2014/main" id="{00000000-0008-0000-0700-000024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41" name="TextBox 10">
          <a:hlinkClick xmlns:r="http://schemas.openxmlformats.org/officeDocument/2006/relationships" r:id="rId1"/>
          <a:extLst>
            <a:ext uri="{FF2B5EF4-FFF2-40B4-BE49-F238E27FC236}">
              <a16:creationId xmlns:a16="http://schemas.microsoft.com/office/drawing/2014/main" id="{00000000-0008-0000-0700-000025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42" name="TextBox 10">
          <a:hlinkClick xmlns:r="http://schemas.openxmlformats.org/officeDocument/2006/relationships" r:id="rId1"/>
          <a:extLst>
            <a:ext uri="{FF2B5EF4-FFF2-40B4-BE49-F238E27FC236}">
              <a16:creationId xmlns:a16="http://schemas.microsoft.com/office/drawing/2014/main" id="{00000000-0008-0000-0700-000026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43" name="TextBox 10">
          <a:hlinkClick xmlns:r="http://schemas.openxmlformats.org/officeDocument/2006/relationships" r:id="rId1"/>
          <a:extLst>
            <a:ext uri="{FF2B5EF4-FFF2-40B4-BE49-F238E27FC236}">
              <a16:creationId xmlns:a16="http://schemas.microsoft.com/office/drawing/2014/main" id="{00000000-0008-0000-0700-000027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44" name="TextBox 10">
          <a:hlinkClick xmlns:r="http://schemas.openxmlformats.org/officeDocument/2006/relationships" r:id="rId1"/>
          <a:extLst>
            <a:ext uri="{FF2B5EF4-FFF2-40B4-BE49-F238E27FC236}">
              <a16:creationId xmlns:a16="http://schemas.microsoft.com/office/drawing/2014/main" id="{00000000-0008-0000-0700-000028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45" name="TextBox 10">
          <a:hlinkClick xmlns:r="http://schemas.openxmlformats.org/officeDocument/2006/relationships" r:id="rId1"/>
          <a:extLst>
            <a:ext uri="{FF2B5EF4-FFF2-40B4-BE49-F238E27FC236}">
              <a16:creationId xmlns:a16="http://schemas.microsoft.com/office/drawing/2014/main" id="{00000000-0008-0000-0700-000029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46" name="TextBox 10">
          <a:hlinkClick xmlns:r="http://schemas.openxmlformats.org/officeDocument/2006/relationships" r:id="rId1"/>
          <a:extLst>
            <a:ext uri="{FF2B5EF4-FFF2-40B4-BE49-F238E27FC236}">
              <a16:creationId xmlns:a16="http://schemas.microsoft.com/office/drawing/2014/main" id="{00000000-0008-0000-0700-00002A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85</xdr:row>
      <xdr:rowOff>38100</xdr:rowOff>
    </xdr:from>
    <xdr:ext cx="2171700" cy="190500"/>
    <xdr:sp macro="" textlink="">
      <xdr:nvSpPr>
        <xdr:cNvPr id="2347" name="TextBox 10">
          <a:hlinkClick xmlns:r="http://schemas.openxmlformats.org/officeDocument/2006/relationships" r:id="rId1"/>
          <a:extLst>
            <a:ext uri="{FF2B5EF4-FFF2-40B4-BE49-F238E27FC236}">
              <a16:creationId xmlns:a16="http://schemas.microsoft.com/office/drawing/2014/main" id="{00000000-0008-0000-0700-00002B090000}"/>
            </a:ext>
          </a:extLst>
        </xdr:cNvPr>
        <xdr:cNvSpPr txBox="1"/>
      </xdr:nvSpPr>
      <xdr:spPr>
        <a:xfrm>
          <a:off x="6038850" y="148971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48" name="TextBox 10">
          <a:hlinkClick xmlns:r="http://schemas.openxmlformats.org/officeDocument/2006/relationships" r:id="rId1"/>
          <a:extLst>
            <a:ext uri="{FF2B5EF4-FFF2-40B4-BE49-F238E27FC236}">
              <a16:creationId xmlns:a16="http://schemas.microsoft.com/office/drawing/2014/main" id="{00000000-0008-0000-0700-00002C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49" name="TextBox 10">
          <a:hlinkClick xmlns:r="http://schemas.openxmlformats.org/officeDocument/2006/relationships" r:id="rId1"/>
          <a:extLst>
            <a:ext uri="{FF2B5EF4-FFF2-40B4-BE49-F238E27FC236}">
              <a16:creationId xmlns:a16="http://schemas.microsoft.com/office/drawing/2014/main" id="{00000000-0008-0000-0700-00002D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50" name="TextBox 10">
          <a:hlinkClick xmlns:r="http://schemas.openxmlformats.org/officeDocument/2006/relationships" r:id="rId1"/>
          <a:extLst>
            <a:ext uri="{FF2B5EF4-FFF2-40B4-BE49-F238E27FC236}">
              <a16:creationId xmlns:a16="http://schemas.microsoft.com/office/drawing/2014/main" id="{00000000-0008-0000-0700-00002E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51" name="TextBox 10">
          <a:hlinkClick xmlns:r="http://schemas.openxmlformats.org/officeDocument/2006/relationships" r:id="rId1"/>
          <a:extLst>
            <a:ext uri="{FF2B5EF4-FFF2-40B4-BE49-F238E27FC236}">
              <a16:creationId xmlns:a16="http://schemas.microsoft.com/office/drawing/2014/main" id="{00000000-0008-0000-0700-00002F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52" name="TextBox 10">
          <a:hlinkClick xmlns:r="http://schemas.openxmlformats.org/officeDocument/2006/relationships" r:id="rId1"/>
          <a:extLst>
            <a:ext uri="{FF2B5EF4-FFF2-40B4-BE49-F238E27FC236}">
              <a16:creationId xmlns:a16="http://schemas.microsoft.com/office/drawing/2014/main" id="{00000000-0008-0000-0700-000030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53" name="TextBox 10">
          <a:hlinkClick xmlns:r="http://schemas.openxmlformats.org/officeDocument/2006/relationships" r:id="rId1"/>
          <a:extLst>
            <a:ext uri="{FF2B5EF4-FFF2-40B4-BE49-F238E27FC236}">
              <a16:creationId xmlns:a16="http://schemas.microsoft.com/office/drawing/2014/main" id="{00000000-0008-0000-0700-000031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54" name="TextBox 10">
          <a:hlinkClick xmlns:r="http://schemas.openxmlformats.org/officeDocument/2006/relationships" r:id="rId1"/>
          <a:extLst>
            <a:ext uri="{FF2B5EF4-FFF2-40B4-BE49-F238E27FC236}">
              <a16:creationId xmlns:a16="http://schemas.microsoft.com/office/drawing/2014/main" id="{00000000-0008-0000-0700-000032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55" name="TextBox 10">
          <a:hlinkClick xmlns:r="http://schemas.openxmlformats.org/officeDocument/2006/relationships" r:id="rId1"/>
          <a:extLst>
            <a:ext uri="{FF2B5EF4-FFF2-40B4-BE49-F238E27FC236}">
              <a16:creationId xmlns:a16="http://schemas.microsoft.com/office/drawing/2014/main" id="{00000000-0008-0000-0700-000033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56" name="TextBox 10">
          <a:hlinkClick xmlns:r="http://schemas.openxmlformats.org/officeDocument/2006/relationships" r:id="rId1"/>
          <a:extLst>
            <a:ext uri="{FF2B5EF4-FFF2-40B4-BE49-F238E27FC236}">
              <a16:creationId xmlns:a16="http://schemas.microsoft.com/office/drawing/2014/main" id="{00000000-0008-0000-0700-000034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57" name="TextBox 10">
          <a:hlinkClick xmlns:r="http://schemas.openxmlformats.org/officeDocument/2006/relationships" r:id="rId1"/>
          <a:extLst>
            <a:ext uri="{FF2B5EF4-FFF2-40B4-BE49-F238E27FC236}">
              <a16:creationId xmlns:a16="http://schemas.microsoft.com/office/drawing/2014/main" id="{00000000-0008-0000-0700-000035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58" name="TextBox 10">
          <a:hlinkClick xmlns:r="http://schemas.openxmlformats.org/officeDocument/2006/relationships" r:id="rId1"/>
          <a:extLst>
            <a:ext uri="{FF2B5EF4-FFF2-40B4-BE49-F238E27FC236}">
              <a16:creationId xmlns:a16="http://schemas.microsoft.com/office/drawing/2014/main" id="{00000000-0008-0000-0700-000036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59" name="TextBox 10">
          <a:hlinkClick xmlns:r="http://schemas.openxmlformats.org/officeDocument/2006/relationships" r:id="rId1"/>
          <a:extLst>
            <a:ext uri="{FF2B5EF4-FFF2-40B4-BE49-F238E27FC236}">
              <a16:creationId xmlns:a16="http://schemas.microsoft.com/office/drawing/2014/main" id="{00000000-0008-0000-0700-000037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60" name="TextBox 10">
          <a:hlinkClick xmlns:r="http://schemas.openxmlformats.org/officeDocument/2006/relationships" r:id="rId1"/>
          <a:extLst>
            <a:ext uri="{FF2B5EF4-FFF2-40B4-BE49-F238E27FC236}">
              <a16:creationId xmlns:a16="http://schemas.microsoft.com/office/drawing/2014/main" id="{00000000-0008-0000-0700-000038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61" name="TextBox 10">
          <a:hlinkClick xmlns:r="http://schemas.openxmlformats.org/officeDocument/2006/relationships" r:id="rId1"/>
          <a:extLst>
            <a:ext uri="{FF2B5EF4-FFF2-40B4-BE49-F238E27FC236}">
              <a16:creationId xmlns:a16="http://schemas.microsoft.com/office/drawing/2014/main" id="{00000000-0008-0000-0700-000039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62" name="TextBox 10">
          <a:hlinkClick xmlns:r="http://schemas.openxmlformats.org/officeDocument/2006/relationships" r:id="rId1"/>
          <a:extLst>
            <a:ext uri="{FF2B5EF4-FFF2-40B4-BE49-F238E27FC236}">
              <a16:creationId xmlns:a16="http://schemas.microsoft.com/office/drawing/2014/main" id="{00000000-0008-0000-0700-00003A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63" name="TextBox 10">
          <a:hlinkClick xmlns:r="http://schemas.openxmlformats.org/officeDocument/2006/relationships" r:id="rId1"/>
          <a:extLst>
            <a:ext uri="{FF2B5EF4-FFF2-40B4-BE49-F238E27FC236}">
              <a16:creationId xmlns:a16="http://schemas.microsoft.com/office/drawing/2014/main" id="{00000000-0008-0000-0700-00003B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64" name="TextBox 10">
          <a:hlinkClick xmlns:r="http://schemas.openxmlformats.org/officeDocument/2006/relationships" r:id="rId1"/>
          <a:extLst>
            <a:ext uri="{FF2B5EF4-FFF2-40B4-BE49-F238E27FC236}">
              <a16:creationId xmlns:a16="http://schemas.microsoft.com/office/drawing/2014/main" id="{00000000-0008-0000-0700-00003C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65" name="TextBox 10">
          <a:hlinkClick xmlns:r="http://schemas.openxmlformats.org/officeDocument/2006/relationships" r:id="rId1"/>
          <a:extLst>
            <a:ext uri="{FF2B5EF4-FFF2-40B4-BE49-F238E27FC236}">
              <a16:creationId xmlns:a16="http://schemas.microsoft.com/office/drawing/2014/main" id="{00000000-0008-0000-0700-00003D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66" name="TextBox 10">
          <a:hlinkClick xmlns:r="http://schemas.openxmlformats.org/officeDocument/2006/relationships" r:id="rId1"/>
          <a:extLst>
            <a:ext uri="{FF2B5EF4-FFF2-40B4-BE49-F238E27FC236}">
              <a16:creationId xmlns:a16="http://schemas.microsoft.com/office/drawing/2014/main" id="{00000000-0008-0000-0700-00003E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67" name="TextBox 10">
          <a:hlinkClick xmlns:r="http://schemas.openxmlformats.org/officeDocument/2006/relationships" r:id="rId1"/>
          <a:extLst>
            <a:ext uri="{FF2B5EF4-FFF2-40B4-BE49-F238E27FC236}">
              <a16:creationId xmlns:a16="http://schemas.microsoft.com/office/drawing/2014/main" id="{00000000-0008-0000-0700-00003F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68" name="TextBox 10">
          <a:hlinkClick xmlns:r="http://schemas.openxmlformats.org/officeDocument/2006/relationships" r:id="rId1"/>
          <a:extLst>
            <a:ext uri="{FF2B5EF4-FFF2-40B4-BE49-F238E27FC236}">
              <a16:creationId xmlns:a16="http://schemas.microsoft.com/office/drawing/2014/main" id="{00000000-0008-0000-0700-000040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69" name="TextBox 10">
          <a:hlinkClick xmlns:r="http://schemas.openxmlformats.org/officeDocument/2006/relationships" r:id="rId1"/>
          <a:extLst>
            <a:ext uri="{FF2B5EF4-FFF2-40B4-BE49-F238E27FC236}">
              <a16:creationId xmlns:a16="http://schemas.microsoft.com/office/drawing/2014/main" id="{00000000-0008-0000-0700-000041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70" name="TextBox 10">
          <a:hlinkClick xmlns:r="http://schemas.openxmlformats.org/officeDocument/2006/relationships" r:id="rId1"/>
          <a:extLst>
            <a:ext uri="{FF2B5EF4-FFF2-40B4-BE49-F238E27FC236}">
              <a16:creationId xmlns:a16="http://schemas.microsoft.com/office/drawing/2014/main" id="{00000000-0008-0000-0700-000042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71" name="TextBox 10">
          <a:hlinkClick xmlns:r="http://schemas.openxmlformats.org/officeDocument/2006/relationships" r:id="rId1"/>
          <a:extLst>
            <a:ext uri="{FF2B5EF4-FFF2-40B4-BE49-F238E27FC236}">
              <a16:creationId xmlns:a16="http://schemas.microsoft.com/office/drawing/2014/main" id="{00000000-0008-0000-0700-000043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72" name="TextBox 10">
          <a:hlinkClick xmlns:r="http://schemas.openxmlformats.org/officeDocument/2006/relationships" r:id="rId1"/>
          <a:extLst>
            <a:ext uri="{FF2B5EF4-FFF2-40B4-BE49-F238E27FC236}">
              <a16:creationId xmlns:a16="http://schemas.microsoft.com/office/drawing/2014/main" id="{00000000-0008-0000-0700-000044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73" name="TextBox 10">
          <a:hlinkClick xmlns:r="http://schemas.openxmlformats.org/officeDocument/2006/relationships" r:id="rId1"/>
          <a:extLst>
            <a:ext uri="{FF2B5EF4-FFF2-40B4-BE49-F238E27FC236}">
              <a16:creationId xmlns:a16="http://schemas.microsoft.com/office/drawing/2014/main" id="{00000000-0008-0000-0700-000045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74" name="TextBox 10">
          <a:hlinkClick xmlns:r="http://schemas.openxmlformats.org/officeDocument/2006/relationships" r:id="rId1"/>
          <a:extLst>
            <a:ext uri="{FF2B5EF4-FFF2-40B4-BE49-F238E27FC236}">
              <a16:creationId xmlns:a16="http://schemas.microsoft.com/office/drawing/2014/main" id="{00000000-0008-0000-0700-000046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75" name="TextBox 10">
          <a:hlinkClick xmlns:r="http://schemas.openxmlformats.org/officeDocument/2006/relationships" r:id="rId1"/>
          <a:extLst>
            <a:ext uri="{FF2B5EF4-FFF2-40B4-BE49-F238E27FC236}">
              <a16:creationId xmlns:a16="http://schemas.microsoft.com/office/drawing/2014/main" id="{00000000-0008-0000-0700-000047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76" name="TextBox 10">
          <a:hlinkClick xmlns:r="http://schemas.openxmlformats.org/officeDocument/2006/relationships" r:id="rId1"/>
          <a:extLst>
            <a:ext uri="{FF2B5EF4-FFF2-40B4-BE49-F238E27FC236}">
              <a16:creationId xmlns:a16="http://schemas.microsoft.com/office/drawing/2014/main" id="{00000000-0008-0000-0700-000048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77" name="TextBox 10">
          <a:hlinkClick xmlns:r="http://schemas.openxmlformats.org/officeDocument/2006/relationships" r:id="rId1"/>
          <a:extLst>
            <a:ext uri="{FF2B5EF4-FFF2-40B4-BE49-F238E27FC236}">
              <a16:creationId xmlns:a16="http://schemas.microsoft.com/office/drawing/2014/main" id="{00000000-0008-0000-0700-000049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78" name="TextBox 10">
          <a:hlinkClick xmlns:r="http://schemas.openxmlformats.org/officeDocument/2006/relationships" r:id="rId1"/>
          <a:extLst>
            <a:ext uri="{FF2B5EF4-FFF2-40B4-BE49-F238E27FC236}">
              <a16:creationId xmlns:a16="http://schemas.microsoft.com/office/drawing/2014/main" id="{00000000-0008-0000-0700-00004A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79" name="TextBox 10">
          <a:hlinkClick xmlns:r="http://schemas.openxmlformats.org/officeDocument/2006/relationships" r:id="rId1"/>
          <a:extLst>
            <a:ext uri="{FF2B5EF4-FFF2-40B4-BE49-F238E27FC236}">
              <a16:creationId xmlns:a16="http://schemas.microsoft.com/office/drawing/2014/main" id="{00000000-0008-0000-0700-00004B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80" name="TextBox 10">
          <a:hlinkClick xmlns:r="http://schemas.openxmlformats.org/officeDocument/2006/relationships" r:id="rId1"/>
          <a:extLst>
            <a:ext uri="{FF2B5EF4-FFF2-40B4-BE49-F238E27FC236}">
              <a16:creationId xmlns:a16="http://schemas.microsoft.com/office/drawing/2014/main" id="{00000000-0008-0000-0700-00004C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81" name="TextBox 10">
          <a:hlinkClick xmlns:r="http://schemas.openxmlformats.org/officeDocument/2006/relationships" r:id="rId1"/>
          <a:extLst>
            <a:ext uri="{FF2B5EF4-FFF2-40B4-BE49-F238E27FC236}">
              <a16:creationId xmlns:a16="http://schemas.microsoft.com/office/drawing/2014/main" id="{00000000-0008-0000-0700-00004D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82" name="TextBox 10">
          <a:hlinkClick xmlns:r="http://schemas.openxmlformats.org/officeDocument/2006/relationships" r:id="rId1"/>
          <a:extLst>
            <a:ext uri="{FF2B5EF4-FFF2-40B4-BE49-F238E27FC236}">
              <a16:creationId xmlns:a16="http://schemas.microsoft.com/office/drawing/2014/main" id="{00000000-0008-0000-0700-00004E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83" name="TextBox 10">
          <a:hlinkClick xmlns:r="http://schemas.openxmlformats.org/officeDocument/2006/relationships" r:id="rId1"/>
          <a:extLst>
            <a:ext uri="{FF2B5EF4-FFF2-40B4-BE49-F238E27FC236}">
              <a16:creationId xmlns:a16="http://schemas.microsoft.com/office/drawing/2014/main" id="{00000000-0008-0000-0700-00004F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84" name="TextBox 10">
          <a:hlinkClick xmlns:r="http://schemas.openxmlformats.org/officeDocument/2006/relationships" r:id="rId1"/>
          <a:extLst>
            <a:ext uri="{FF2B5EF4-FFF2-40B4-BE49-F238E27FC236}">
              <a16:creationId xmlns:a16="http://schemas.microsoft.com/office/drawing/2014/main" id="{00000000-0008-0000-0700-000050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85" name="TextBox 10">
          <a:hlinkClick xmlns:r="http://schemas.openxmlformats.org/officeDocument/2006/relationships" r:id="rId1"/>
          <a:extLst>
            <a:ext uri="{FF2B5EF4-FFF2-40B4-BE49-F238E27FC236}">
              <a16:creationId xmlns:a16="http://schemas.microsoft.com/office/drawing/2014/main" id="{00000000-0008-0000-0700-000051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86" name="TextBox 10">
          <a:hlinkClick xmlns:r="http://schemas.openxmlformats.org/officeDocument/2006/relationships" r:id="rId1"/>
          <a:extLst>
            <a:ext uri="{FF2B5EF4-FFF2-40B4-BE49-F238E27FC236}">
              <a16:creationId xmlns:a16="http://schemas.microsoft.com/office/drawing/2014/main" id="{00000000-0008-0000-0700-000052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87" name="TextBox 10">
          <a:hlinkClick xmlns:r="http://schemas.openxmlformats.org/officeDocument/2006/relationships" r:id="rId1"/>
          <a:extLst>
            <a:ext uri="{FF2B5EF4-FFF2-40B4-BE49-F238E27FC236}">
              <a16:creationId xmlns:a16="http://schemas.microsoft.com/office/drawing/2014/main" id="{00000000-0008-0000-0700-000053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88" name="TextBox 10">
          <a:hlinkClick xmlns:r="http://schemas.openxmlformats.org/officeDocument/2006/relationships" r:id="rId1"/>
          <a:extLst>
            <a:ext uri="{FF2B5EF4-FFF2-40B4-BE49-F238E27FC236}">
              <a16:creationId xmlns:a16="http://schemas.microsoft.com/office/drawing/2014/main" id="{00000000-0008-0000-0700-000054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89" name="TextBox 10">
          <a:hlinkClick xmlns:r="http://schemas.openxmlformats.org/officeDocument/2006/relationships" r:id="rId1"/>
          <a:extLst>
            <a:ext uri="{FF2B5EF4-FFF2-40B4-BE49-F238E27FC236}">
              <a16:creationId xmlns:a16="http://schemas.microsoft.com/office/drawing/2014/main" id="{00000000-0008-0000-0700-000055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90" name="TextBox 10">
          <a:hlinkClick xmlns:r="http://schemas.openxmlformats.org/officeDocument/2006/relationships" r:id="rId1"/>
          <a:extLst>
            <a:ext uri="{FF2B5EF4-FFF2-40B4-BE49-F238E27FC236}">
              <a16:creationId xmlns:a16="http://schemas.microsoft.com/office/drawing/2014/main" id="{00000000-0008-0000-0700-000056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91" name="TextBox 10">
          <a:hlinkClick xmlns:r="http://schemas.openxmlformats.org/officeDocument/2006/relationships" r:id="rId1"/>
          <a:extLst>
            <a:ext uri="{FF2B5EF4-FFF2-40B4-BE49-F238E27FC236}">
              <a16:creationId xmlns:a16="http://schemas.microsoft.com/office/drawing/2014/main" id="{00000000-0008-0000-0700-000057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92" name="TextBox 10">
          <a:hlinkClick xmlns:r="http://schemas.openxmlformats.org/officeDocument/2006/relationships" r:id="rId1"/>
          <a:extLst>
            <a:ext uri="{FF2B5EF4-FFF2-40B4-BE49-F238E27FC236}">
              <a16:creationId xmlns:a16="http://schemas.microsoft.com/office/drawing/2014/main" id="{00000000-0008-0000-0700-000058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93" name="TextBox 10">
          <a:hlinkClick xmlns:r="http://schemas.openxmlformats.org/officeDocument/2006/relationships" r:id="rId1"/>
          <a:extLst>
            <a:ext uri="{FF2B5EF4-FFF2-40B4-BE49-F238E27FC236}">
              <a16:creationId xmlns:a16="http://schemas.microsoft.com/office/drawing/2014/main" id="{00000000-0008-0000-0700-000059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94" name="TextBox 10">
          <a:hlinkClick xmlns:r="http://schemas.openxmlformats.org/officeDocument/2006/relationships" r:id="rId1"/>
          <a:extLst>
            <a:ext uri="{FF2B5EF4-FFF2-40B4-BE49-F238E27FC236}">
              <a16:creationId xmlns:a16="http://schemas.microsoft.com/office/drawing/2014/main" id="{00000000-0008-0000-0700-00005A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95" name="TextBox 10">
          <a:hlinkClick xmlns:r="http://schemas.openxmlformats.org/officeDocument/2006/relationships" r:id="rId1"/>
          <a:extLst>
            <a:ext uri="{FF2B5EF4-FFF2-40B4-BE49-F238E27FC236}">
              <a16:creationId xmlns:a16="http://schemas.microsoft.com/office/drawing/2014/main" id="{00000000-0008-0000-0700-00005B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96" name="TextBox 10">
          <a:hlinkClick xmlns:r="http://schemas.openxmlformats.org/officeDocument/2006/relationships" r:id="rId1"/>
          <a:extLst>
            <a:ext uri="{FF2B5EF4-FFF2-40B4-BE49-F238E27FC236}">
              <a16:creationId xmlns:a16="http://schemas.microsoft.com/office/drawing/2014/main" id="{00000000-0008-0000-0700-00005C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97" name="TextBox 10">
          <a:hlinkClick xmlns:r="http://schemas.openxmlformats.org/officeDocument/2006/relationships" r:id="rId1"/>
          <a:extLst>
            <a:ext uri="{FF2B5EF4-FFF2-40B4-BE49-F238E27FC236}">
              <a16:creationId xmlns:a16="http://schemas.microsoft.com/office/drawing/2014/main" id="{00000000-0008-0000-0700-00005D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98" name="TextBox 10">
          <a:hlinkClick xmlns:r="http://schemas.openxmlformats.org/officeDocument/2006/relationships" r:id="rId1"/>
          <a:extLst>
            <a:ext uri="{FF2B5EF4-FFF2-40B4-BE49-F238E27FC236}">
              <a16:creationId xmlns:a16="http://schemas.microsoft.com/office/drawing/2014/main" id="{00000000-0008-0000-0700-00005E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399" name="TextBox 10">
          <a:hlinkClick xmlns:r="http://schemas.openxmlformats.org/officeDocument/2006/relationships" r:id="rId1"/>
          <a:extLst>
            <a:ext uri="{FF2B5EF4-FFF2-40B4-BE49-F238E27FC236}">
              <a16:creationId xmlns:a16="http://schemas.microsoft.com/office/drawing/2014/main" id="{00000000-0008-0000-0700-00005F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00" name="TextBox 10">
          <a:hlinkClick xmlns:r="http://schemas.openxmlformats.org/officeDocument/2006/relationships" r:id="rId1"/>
          <a:extLst>
            <a:ext uri="{FF2B5EF4-FFF2-40B4-BE49-F238E27FC236}">
              <a16:creationId xmlns:a16="http://schemas.microsoft.com/office/drawing/2014/main" id="{00000000-0008-0000-0700-000060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01" name="TextBox 10">
          <a:hlinkClick xmlns:r="http://schemas.openxmlformats.org/officeDocument/2006/relationships" r:id="rId1"/>
          <a:extLst>
            <a:ext uri="{FF2B5EF4-FFF2-40B4-BE49-F238E27FC236}">
              <a16:creationId xmlns:a16="http://schemas.microsoft.com/office/drawing/2014/main" id="{00000000-0008-0000-0700-000061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02" name="TextBox 10">
          <a:hlinkClick xmlns:r="http://schemas.openxmlformats.org/officeDocument/2006/relationships" r:id="rId1"/>
          <a:extLst>
            <a:ext uri="{FF2B5EF4-FFF2-40B4-BE49-F238E27FC236}">
              <a16:creationId xmlns:a16="http://schemas.microsoft.com/office/drawing/2014/main" id="{00000000-0008-0000-0700-000062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03" name="TextBox 10">
          <a:hlinkClick xmlns:r="http://schemas.openxmlformats.org/officeDocument/2006/relationships" r:id="rId1"/>
          <a:extLst>
            <a:ext uri="{FF2B5EF4-FFF2-40B4-BE49-F238E27FC236}">
              <a16:creationId xmlns:a16="http://schemas.microsoft.com/office/drawing/2014/main" id="{00000000-0008-0000-0700-000063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04" name="TextBox 10">
          <a:hlinkClick xmlns:r="http://schemas.openxmlformats.org/officeDocument/2006/relationships" r:id="rId1"/>
          <a:extLst>
            <a:ext uri="{FF2B5EF4-FFF2-40B4-BE49-F238E27FC236}">
              <a16:creationId xmlns:a16="http://schemas.microsoft.com/office/drawing/2014/main" id="{00000000-0008-0000-0700-000064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05" name="TextBox 10">
          <a:hlinkClick xmlns:r="http://schemas.openxmlformats.org/officeDocument/2006/relationships" r:id="rId1"/>
          <a:extLst>
            <a:ext uri="{FF2B5EF4-FFF2-40B4-BE49-F238E27FC236}">
              <a16:creationId xmlns:a16="http://schemas.microsoft.com/office/drawing/2014/main" id="{00000000-0008-0000-0700-000065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06" name="TextBox 10">
          <a:hlinkClick xmlns:r="http://schemas.openxmlformats.org/officeDocument/2006/relationships" r:id="rId1"/>
          <a:extLst>
            <a:ext uri="{FF2B5EF4-FFF2-40B4-BE49-F238E27FC236}">
              <a16:creationId xmlns:a16="http://schemas.microsoft.com/office/drawing/2014/main" id="{00000000-0008-0000-0700-000066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07" name="TextBox 10">
          <a:hlinkClick xmlns:r="http://schemas.openxmlformats.org/officeDocument/2006/relationships" r:id="rId1"/>
          <a:extLst>
            <a:ext uri="{FF2B5EF4-FFF2-40B4-BE49-F238E27FC236}">
              <a16:creationId xmlns:a16="http://schemas.microsoft.com/office/drawing/2014/main" id="{00000000-0008-0000-0700-000067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08" name="TextBox 10">
          <a:hlinkClick xmlns:r="http://schemas.openxmlformats.org/officeDocument/2006/relationships" r:id="rId1"/>
          <a:extLst>
            <a:ext uri="{FF2B5EF4-FFF2-40B4-BE49-F238E27FC236}">
              <a16:creationId xmlns:a16="http://schemas.microsoft.com/office/drawing/2014/main" id="{00000000-0008-0000-0700-000068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09" name="TextBox 10">
          <a:hlinkClick xmlns:r="http://schemas.openxmlformats.org/officeDocument/2006/relationships" r:id="rId1"/>
          <a:extLst>
            <a:ext uri="{FF2B5EF4-FFF2-40B4-BE49-F238E27FC236}">
              <a16:creationId xmlns:a16="http://schemas.microsoft.com/office/drawing/2014/main" id="{00000000-0008-0000-0700-000069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10" name="TextBox 10">
          <a:hlinkClick xmlns:r="http://schemas.openxmlformats.org/officeDocument/2006/relationships" r:id="rId1"/>
          <a:extLst>
            <a:ext uri="{FF2B5EF4-FFF2-40B4-BE49-F238E27FC236}">
              <a16:creationId xmlns:a16="http://schemas.microsoft.com/office/drawing/2014/main" id="{00000000-0008-0000-0700-00006A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11" name="TextBox 10">
          <a:hlinkClick xmlns:r="http://schemas.openxmlformats.org/officeDocument/2006/relationships" r:id="rId1"/>
          <a:extLst>
            <a:ext uri="{FF2B5EF4-FFF2-40B4-BE49-F238E27FC236}">
              <a16:creationId xmlns:a16="http://schemas.microsoft.com/office/drawing/2014/main" id="{00000000-0008-0000-0700-00006B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12" name="TextBox 10">
          <a:hlinkClick xmlns:r="http://schemas.openxmlformats.org/officeDocument/2006/relationships" r:id="rId1"/>
          <a:extLst>
            <a:ext uri="{FF2B5EF4-FFF2-40B4-BE49-F238E27FC236}">
              <a16:creationId xmlns:a16="http://schemas.microsoft.com/office/drawing/2014/main" id="{00000000-0008-0000-0700-00006C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13" name="TextBox 10">
          <a:hlinkClick xmlns:r="http://schemas.openxmlformats.org/officeDocument/2006/relationships" r:id="rId1"/>
          <a:extLst>
            <a:ext uri="{FF2B5EF4-FFF2-40B4-BE49-F238E27FC236}">
              <a16:creationId xmlns:a16="http://schemas.microsoft.com/office/drawing/2014/main" id="{00000000-0008-0000-0700-00006D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14" name="TextBox 10">
          <a:hlinkClick xmlns:r="http://schemas.openxmlformats.org/officeDocument/2006/relationships" r:id="rId1"/>
          <a:extLst>
            <a:ext uri="{FF2B5EF4-FFF2-40B4-BE49-F238E27FC236}">
              <a16:creationId xmlns:a16="http://schemas.microsoft.com/office/drawing/2014/main" id="{00000000-0008-0000-0700-00006E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15" name="TextBox 10">
          <a:hlinkClick xmlns:r="http://schemas.openxmlformats.org/officeDocument/2006/relationships" r:id="rId1"/>
          <a:extLst>
            <a:ext uri="{FF2B5EF4-FFF2-40B4-BE49-F238E27FC236}">
              <a16:creationId xmlns:a16="http://schemas.microsoft.com/office/drawing/2014/main" id="{00000000-0008-0000-0700-00006F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16" name="TextBox 10">
          <a:hlinkClick xmlns:r="http://schemas.openxmlformats.org/officeDocument/2006/relationships" r:id="rId1"/>
          <a:extLst>
            <a:ext uri="{FF2B5EF4-FFF2-40B4-BE49-F238E27FC236}">
              <a16:creationId xmlns:a16="http://schemas.microsoft.com/office/drawing/2014/main" id="{00000000-0008-0000-0700-000070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17" name="TextBox 10">
          <a:hlinkClick xmlns:r="http://schemas.openxmlformats.org/officeDocument/2006/relationships" r:id="rId1"/>
          <a:extLst>
            <a:ext uri="{FF2B5EF4-FFF2-40B4-BE49-F238E27FC236}">
              <a16:creationId xmlns:a16="http://schemas.microsoft.com/office/drawing/2014/main" id="{00000000-0008-0000-0700-000071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18" name="TextBox 10">
          <a:hlinkClick xmlns:r="http://schemas.openxmlformats.org/officeDocument/2006/relationships" r:id="rId1"/>
          <a:extLst>
            <a:ext uri="{FF2B5EF4-FFF2-40B4-BE49-F238E27FC236}">
              <a16:creationId xmlns:a16="http://schemas.microsoft.com/office/drawing/2014/main" id="{00000000-0008-0000-0700-000072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19" name="TextBox 10">
          <a:hlinkClick xmlns:r="http://schemas.openxmlformats.org/officeDocument/2006/relationships" r:id="rId1"/>
          <a:extLst>
            <a:ext uri="{FF2B5EF4-FFF2-40B4-BE49-F238E27FC236}">
              <a16:creationId xmlns:a16="http://schemas.microsoft.com/office/drawing/2014/main" id="{00000000-0008-0000-0700-000073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20" name="TextBox 10">
          <a:hlinkClick xmlns:r="http://schemas.openxmlformats.org/officeDocument/2006/relationships" r:id="rId1"/>
          <a:extLst>
            <a:ext uri="{FF2B5EF4-FFF2-40B4-BE49-F238E27FC236}">
              <a16:creationId xmlns:a16="http://schemas.microsoft.com/office/drawing/2014/main" id="{00000000-0008-0000-0700-000074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21" name="TextBox 10">
          <a:hlinkClick xmlns:r="http://schemas.openxmlformats.org/officeDocument/2006/relationships" r:id="rId1"/>
          <a:extLst>
            <a:ext uri="{FF2B5EF4-FFF2-40B4-BE49-F238E27FC236}">
              <a16:creationId xmlns:a16="http://schemas.microsoft.com/office/drawing/2014/main" id="{00000000-0008-0000-0700-000075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22" name="TextBox 10">
          <a:hlinkClick xmlns:r="http://schemas.openxmlformats.org/officeDocument/2006/relationships" r:id="rId1"/>
          <a:extLst>
            <a:ext uri="{FF2B5EF4-FFF2-40B4-BE49-F238E27FC236}">
              <a16:creationId xmlns:a16="http://schemas.microsoft.com/office/drawing/2014/main" id="{00000000-0008-0000-0700-000076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23" name="TextBox 10">
          <a:hlinkClick xmlns:r="http://schemas.openxmlformats.org/officeDocument/2006/relationships" r:id="rId1"/>
          <a:extLst>
            <a:ext uri="{FF2B5EF4-FFF2-40B4-BE49-F238E27FC236}">
              <a16:creationId xmlns:a16="http://schemas.microsoft.com/office/drawing/2014/main" id="{00000000-0008-0000-0700-000077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24" name="TextBox 10">
          <a:hlinkClick xmlns:r="http://schemas.openxmlformats.org/officeDocument/2006/relationships" r:id="rId1"/>
          <a:extLst>
            <a:ext uri="{FF2B5EF4-FFF2-40B4-BE49-F238E27FC236}">
              <a16:creationId xmlns:a16="http://schemas.microsoft.com/office/drawing/2014/main" id="{00000000-0008-0000-0700-000078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25" name="TextBox 10">
          <a:hlinkClick xmlns:r="http://schemas.openxmlformats.org/officeDocument/2006/relationships" r:id="rId1"/>
          <a:extLst>
            <a:ext uri="{FF2B5EF4-FFF2-40B4-BE49-F238E27FC236}">
              <a16:creationId xmlns:a16="http://schemas.microsoft.com/office/drawing/2014/main" id="{00000000-0008-0000-0700-000079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26" name="TextBox 10">
          <a:hlinkClick xmlns:r="http://schemas.openxmlformats.org/officeDocument/2006/relationships" r:id="rId1"/>
          <a:extLst>
            <a:ext uri="{FF2B5EF4-FFF2-40B4-BE49-F238E27FC236}">
              <a16:creationId xmlns:a16="http://schemas.microsoft.com/office/drawing/2014/main" id="{00000000-0008-0000-0700-00007A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27" name="TextBox 10">
          <a:hlinkClick xmlns:r="http://schemas.openxmlformats.org/officeDocument/2006/relationships" r:id="rId1"/>
          <a:extLst>
            <a:ext uri="{FF2B5EF4-FFF2-40B4-BE49-F238E27FC236}">
              <a16:creationId xmlns:a16="http://schemas.microsoft.com/office/drawing/2014/main" id="{00000000-0008-0000-0700-00007B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28" name="TextBox 10">
          <a:hlinkClick xmlns:r="http://schemas.openxmlformats.org/officeDocument/2006/relationships" r:id="rId1"/>
          <a:extLst>
            <a:ext uri="{FF2B5EF4-FFF2-40B4-BE49-F238E27FC236}">
              <a16:creationId xmlns:a16="http://schemas.microsoft.com/office/drawing/2014/main" id="{00000000-0008-0000-0700-00007C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29" name="TextBox 10">
          <a:hlinkClick xmlns:r="http://schemas.openxmlformats.org/officeDocument/2006/relationships" r:id="rId1"/>
          <a:extLst>
            <a:ext uri="{FF2B5EF4-FFF2-40B4-BE49-F238E27FC236}">
              <a16:creationId xmlns:a16="http://schemas.microsoft.com/office/drawing/2014/main" id="{00000000-0008-0000-0700-00007D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30" name="TextBox 10">
          <a:hlinkClick xmlns:r="http://schemas.openxmlformats.org/officeDocument/2006/relationships" r:id="rId1"/>
          <a:extLst>
            <a:ext uri="{FF2B5EF4-FFF2-40B4-BE49-F238E27FC236}">
              <a16:creationId xmlns:a16="http://schemas.microsoft.com/office/drawing/2014/main" id="{00000000-0008-0000-0700-00007E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31" name="TextBox 10">
          <a:hlinkClick xmlns:r="http://schemas.openxmlformats.org/officeDocument/2006/relationships" r:id="rId1"/>
          <a:extLst>
            <a:ext uri="{FF2B5EF4-FFF2-40B4-BE49-F238E27FC236}">
              <a16:creationId xmlns:a16="http://schemas.microsoft.com/office/drawing/2014/main" id="{00000000-0008-0000-0700-00007F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32" name="TextBox 10">
          <a:hlinkClick xmlns:r="http://schemas.openxmlformats.org/officeDocument/2006/relationships" r:id="rId1"/>
          <a:extLst>
            <a:ext uri="{FF2B5EF4-FFF2-40B4-BE49-F238E27FC236}">
              <a16:creationId xmlns:a16="http://schemas.microsoft.com/office/drawing/2014/main" id="{00000000-0008-0000-0700-000080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33" name="TextBox 10">
          <a:hlinkClick xmlns:r="http://schemas.openxmlformats.org/officeDocument/2006/relationships" r:id="rId1"/>
          <a:extLst>
            <a:ext uri="{FF2B5EF4-FFF2-40B4-BE49-F238E27FC236}">
              <a16:creationId xmlns:a16="http://schemas.microsoft.com/office/drawing/2014/main" id="{00000000-0008-0000-0700-000081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34" name="TextBox 10">
          <a:hlinkClick xmlns:r="http://schemas.openxmlformats.org/officeDocument/2006/relationships" r:id="rId1"/>
          <a:extLst>
            <a:ext uri="{FF2B5EF4-FFF2-40B4-BE49-F238E27FC236}">
              <a16:creationId xmlns:a16="http://schemas.microsoft.com/office/drawing/2014/main" id="{00000000-0008-0000-0700-000082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35" name="TextBox 10">
          <a:hlinkClick xmlns:r="http://schemas.openxmlformats.org/officeDocument/2006/relationships" r:id="rId1"/>
          <a:extLst>
            <a:ext uri="{FF2B5EF4-FFF2-40B4-BE49-F238E27FC236}">
              <a16:creationId xmlns:a16="http://schemas.microsoft.com/office/drawing/2014/main" id="{00000000-0008-0000-0700-000083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oneCellAnchor>
    <xdr:from>
      <xdr:col>6</xdr:col>
      <xdr:colOff>2209800</xdr:colOff>
      <xdr:row>86</xdr:row>
      <xdr:rowOff>38100</xdr:rowOff>
    </xdr:from>
    <xdr:ext cx="2171700" cy="190500"/>
    <xdr:sp macro="" textlink="">
      <xdr:nvSpPr>
        <xdr:cNvPr id="2436" name="TextBox 10">
          <a:hlinkClick xmlns:r="http://schemas.openxmlformats.org/officeDocument/2006/relationships" r:id="rId1"/>
          <a:extLst>
            <a:ext uri="{FF2B5EF4-FFF2-40B4-BE49-F238E27FC236}">
              <a16:creationId xmlns:a16="http://schemas.microsoft.com/office/drawing/2014/main" id="{00000000-0008-0000-0700-000084090000}"/>
            </a:ext>
          </a:extLst>
        </xdr:cNvPr>
        <xdr:cNvSpPr txBox="1"/>
      </xdr:nvSpPr>
      <xdr:spPr>
        <a:xfrm>
          <a:off x="6038850" y="15087600"/>
          <a:ext cx="21717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GB"/>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FC51"/>
  <sheetViews>
    <sheetView tabSelected="1" zoomScaleNormal="100" workbookViewId="0">
      <selection activeCell="A4" sqref="A4:B4"/>
    </sheetView>
  </sheetViews>
  <sheetFormatPr defaultColWidth="0" defaultRowHeight="15" zeroHeight="1" x14ac:dyDescent="0.25"/>
  <cols>
    <col min="1" max="1" width="32.42578125" style="25" customWidth="1"/>
    <col min="2" max="3" width="19.42578125" style="25" customWidth="1"/>
    <col min="4" max="4" width="34.28515625" style="25" customWidth="1"/>
    <col min="5" max="5" width="15.140625" style="25" customWidth="1"/>
    <col min="6" max="6" width="13.42578125" style="25" bestFit="1" customWidth="1"/>
    <col min="7" max="7" width="26.28515625" style="25" customWidth="1"/>
    <col min="8" max="8" width="33" style="56" hidden="1"/>
    <col min="9" max="9" width="8.28515625" style="56" hidden="1"/>
    <col min="10" max="10" width="11.140625" style="56" hidden="1"/>
    <col min="11" max="11" width="9.140625" style="56" hidden="1"/>
    <col min="12" max="12" width="35.42578125" style="56" hidden="1"/>
    <col min="13" max="16383" width="9.140625" style="56" hidden="1"/>
    <col min="16384" max="16384" width="7.85546875" style="56" hidden="1"/>
  </cols>
  <sheetData>
    <row r="1" spans="1:7" ht="39.75" customHeight="1" x14ac:dyDescent="0.25">
      <c r="A1" s="187" t="s">
        <v>1247</v>
      </c>
      <c r="B1" s="187"/>
      <c r="C1" s="187"/>
      <c r="D1" s="187"/>
      <c r="E1" s="187"/>
      <c r="F1" s="187"/>
      <c r="G1" s="187"/>
    </row>
    <row r="2" spans="1:7" ht="15" customHeight="1" x14ac:dyDescent="0.25">
      <c r="A2" s="77"/>
      <c r="B2" s="77"/>
      <c r="C2" s="77"/>
      <c r="D2" s="77"/>
      <c r="E2" s="83" t="str">
        <f>CONCATENATE(E3," ",E4)</f>
        <v xml:space="preserve">Supply Name &amp; Address: </v>
      </c>
      <c r="F2" s="82"/>
      <c r="G2" s="78" t="s">
        <v>1324</v>
      </c>
    </row>
    <row r="3" spans="1:7" ht="15.75" x14ac:dyDescent="0.25">
      <c r="A3" s="79" t="s">
        <v>0</v>
      </c>
      <c r="B3" s="80" t="str">
        <f>CONCATENATE(A3," ",A4)</f>
        <v xml:space="preserve">Local Authority: </v>
      </c>
      <c r="C3" s="79" t="s">
        <v>1</v>
      </c>
      <c r="D3" s="81" t="str">
        <f>CONCATENATE(C3," ",C4)</f>
        <v xml:space="preserve">Supply Reference: </v>
      </c>
      <c r="E3" s="197" t="s">
        <v>884</v>
      </c>
      <c r="F3" s="197"/>
      <c r="G3" s="197"/>
    </row>
    <row r="4" spans="1:7" ht="48.75" customHeight="1" x14ac:dyDescent="0.25">
      <c r="A4" s="200"/>
      <c r="B4" s="200"/>
      <c r="C4" s="200"/>
      <c r="D4" s="200"/>
      <c r="E4" s="199"/>
      <c r="F4" s="199"/>
      <c r="G4" s="199"/>
    </row>
    <row r="5" spans="1:7" ht="16.5" customHeight="1" x14ac:dyDescent="0.25">
      <c r="A5" s="205" t="s">
        <v>912</v>
      </c>
      <c r="B5" s="205"/>
      <c r="C5" s="206" t="s">
        <v>907</v>
      </c>
      <c r="D5" s="206"/>
      <c r="E5" s="204" t="s">
        <v>911</v>
      </c>
      <c r="F5" s="204"/>
      <c r="G5" s="204"/>
    </row>
    <row r="6" spans="1:7" ht="18.75" customHeight="1" x14ac:dyDescent="0.25">
      <c r="A6" s="207"/>
      <c r="B6" s="207"/>
      <c r="C6" s="207"/>
      <c r="D6" s="207"/>
      <c r="E6" s="208"/>
      <c r="F6" s="208"/>
      <c r="G6" s="208"/>
    </row>
    <row r="7" spans="1:7" ht="6.75" customHeight="1" x14ac:dyDescent="0.25">
      <c r="A7" s="84"/>
      <c r="B7" s="155" t="str">
        <f>CONCATENATE(B3,"     ",D3)</f>
        <v xml:space="preserve">Local Authority:      Supply Reference: </v>
      </c>
      <c r="C7" s="155" t="str">
        <f>CONCATENATE(E2,"      ",F2)</f>
        <v xml:space="preserve">Supply Name &amp; Address:       </v>
      </c>
      <c r="D7" s="156"/>
      <c r="E7" s="84"/>
      <c r="F7" s="84"/>
      <c r="G7" s="84"/>
    </row>
    <row r="8" spans="1:7" ht="30" customHeight="1" x14ac:dyDescent="0.25">
      <c r="A8" s="157" t="s">
        <v>791</v>
      </c>
      <c r="B8" s="218"/>
      <c r="C8" s="218"/>
      <c r="D8" s="218"/>
      <c r="E8" s="218"/>
      <c r="F8" s="157" t="s">
        <v>794</v>
      </c>
      <c r="G8" s="158"/>
    </row>
    <row r="9" spans="1:7" ht="6.75" customHeight="1" x14ac:dyDescent="0.25">
      <c r="A9" s="85"/>
      <c r="B9" s="117"/>
      <c r="C9" s="117"/>
      <c r="D9" s="117"/>
      <c r="E9" s="117"/>
      <c r="F9" s="117"/>
      <c r="G9" s="117"/>
    </row>
    <row r="10" spans="1:7" x14ac:dyDescent="0.25">
      <c r="A10" s="220" t="s">
        <v>792</v>
      </c>
      <c r="B10" s="221"/>
      <c r="C10" s="221"/>
      <c r="D10" s="221"/>
      <c r="E10" s="221"/>
      <c r="F10" s="221"/>
      <c r="G10" s="222"/>
    </row>
    <row r="11" spans="1:7" x14ac:dyDescent="0.25">
      <c r="A11" s="86" t="s">
        <v>15</v>
      </c>
      <c r="B11" s="86" t="s">
        <v>895</v>
      </c>
      <c r="C11" s="86" t="s">
        <v>788</v>
      </c>
      <c r="D11" s="87" t="s">
        <v>896</v>
      </c>
      <c r="E11" s="86" t="s">
        <v>16</v>
      </c>
      <c r="F11" s="88" t="s">
        <v>885</v>
      </c>
      <c r="G11" s="86" t="s">
        <v>27</v>
      </c>
    </row>
    <row r="12" spans="1:7" x14ac:dyDescent="0.25">
      <c r="A12" s="26"/>
      <c r="B12" s="26"/>
      <c r="C12" s="26"/>
      <c r="D12" s="60"/>
      <c r="E12" s="26"/>
      <c r="F12" s="26"/>
      <c r="G12" s="26"/>
    </row>
    <row r="13" spans="1:7" x14ac:dyDescent="0.25">
      <c r="A13" s="26"/>
      <c r="B13" s="26"/>
      <c r="C13" s="26"/>
      <c r="D13" s="60"/>
      <c r="E13" s="26"/>
      <c r="F13" s="26"/>
      <c r="G13" s="26"/>
    </row>
    <row r="14" spans="1:7" x14ac:dyDescent="0.25">
      <c r="A14" s="26"/>
      <c r="B14" s="26"/>
      <c r="C14" s="26"/>
      <c r="D14" s="59"/>
      <c r="E14" s="26"/>
      <c r="F14" s="26"/>
      <c r="G14" s="26"/>
    </row>
    <row r="15" spans="1:7" x14ac:dyDescent="0.25">
      <c r="A15" s="26"/>
      <c r="B15" s="26"/>
      <c r="C15" s="26"/>
      <c r="D15" s="59"/>
      <c r="E15" s="26"/>
      <c r="F15" s="26"/>
      <c r="G15" s="26"/>
    </row>
    <row r="16" spans="1:7" x14ac:dyDescent="0.25">
      <c r="A16" s="26"/>
      <c r="B16" s="26"/>
      <c r="C16" s="26"/>
      <c r="D16" s="59"/>
      <c r="E16" s="26"/>
      <c r="F16" s="26"/>
      <c r="G16" s="26"/>
    </row>
    <row r="17" spans="1:12" x14ac:dyDescent="0.25">
      <c r="A17" s="201" t="s">
        <v>3</v>
      </c>
      <c r="B17" s="202"/>
      <c r="C17" s="202"/>
      <c r="D17" s="202"/>
      <c r="E17" s="202"/>
      <c r="F17" s="202"/>
      <c r="G17" s="203"/>
    </row>
    <row r="18" spans="1:12" x14ac:dyDescent="0.25">
      <c r="A18" s="188"/>
      <c r="B18" s="189"/>
      <c r="C18" s="189"/>
      <c r="D18" s="189"/>
      <c r="E18" s="189"/>
      <c r="F18" s="189"/>
      <c r="G18" s="190"/>
    </row>
    <row r="19" spans="1:12" x14ac:dyDescent="0.25">
      <c r="A19" s="191"/>
      <c r="B19" s="192"/>
      <c r="C19" s="192"/>
      <c r="D19" s="192"/>
      <c r="E19" s="192"/>
      <c r="F19" s="192"/>
      <c r="G19" s="193"/>
    </row>
    <row r="20" spans="1:12" x14ac:dyDescent="0.25">
      <c r="A20" s="194"/>
      <c r="B20" s="195"/>
      <c r="C20" s="195"/>
      <c r="D20" s="195"/>
      <c r="E20" s="195"/>
      <c r="F20" s="195"/>
      <c r="G20" s="196"/>
    </row>
    <row r="21" spans="1:12" x14ac:dyDescent="0.25">
      <c r="A21" s="198" t="s">
        <v>12</v>
      </c>
      <c r="B21" s="198"/>
      <c r="C21" s="198" t="s">
        <v>13</v>
      </c>
      <c r="D21" s="198"/>
      <c r="E21" s="198" t="s">
        <v>14</v>
      </c>
      <c r="F21" s="198"/>
      <c r="G21" s="198"/>
    </row>
    <row r="22" spans="1:12" x14ac:dyDescent="0.25">
      <c r="A22" s="215"/>
      <c r="B22" s="216"/>
      <c r="C22" s="215"/>
      <c r="D22" s="217"/>
      <c r="E22" s="215"/>
      <c r="F22" s="217"/>
      <c r="G22" s="216"/>
    </row>
    <row r="23" spans="1:12" x14ac:dyDescent="0.25">
      <c r="A23" s="215"/>
      <c r="B23" s="216"/>
      <c r="C23" s="215"/>
      <c r="D23" s="217"/>
      <c r="E23" s="215"/>
      <c r="F23" s="217"/>
      <c r="G23" s="216"/>
    </row>
    <row r="24" spans="1:12" x14ac:dyDescent="0.25">
      <c r="A24" s="215"/>
      <c r="B24" s="216"/>
      <c r="C24" s="215"/>
      <c r="D24" s="217"/>
      <c r="E24" s="215"/>
      <c r="F24" s="217"/>
      <c r="G24" s="216"/>
    </row>
    <row r="25" spans="1:12" x14ac:dyDescent="0.25">
      <c r="A25" s="215"/>
      <c r="B25" s="216"/>
      <c r="C25" s="215"/>
      <c r="D25" s="217"/>
      <c r="E25" s="215"/>
      <c r="F25" s="217"/>
      <c r="G25" s="216"/>
    </row>
    <row r="26" spans="1:12" x14ac:dyDescent="0.25">
      <c r="A26" s="215"/>
      <c r="B26" s="216"/>
      <c r="C26" s="215"/>
      <c r="D26" s="217"/>
      <c r="E26" s="215"/>
      <c r="F26" s="217"/>
      <c r="G26" s="216"/>
    </row>
    <row r="27" spans="1:12" x14ac:dyDescent="0.25">
      <c r="A27" s="198" t="s">
        <v>789</v>
      </c>
      <c r="B27" s="198"/>
      <c r="C27" s="198"/>
      <c r="D27" s="198"/>
      <c r="E27" s="198"/>
      <c r="F27" s="198"/>
      <c r="G27" s="198"/>
      <c r="L27" s="57"/>
    </row>
    <row r="28" spans="1:12" x14ac:dyDescent="0.25">
      <c r="A28" s="223"/>
      <c r="B28" s="223"/>
      <c r="C28" s="209"/>
      <c r="D28" s="210"/>
      <c r="E28" s="209"/>
      <c r="F28" s="210"/>
      <c r="G28" s="211"/>
      <c r="L28" s="57"/>
    </row>
    <row r="29" spans="1:12" x14ac:dyDescent="0.25">
      <c r="A29" s="223"/>
      <c r="B29" s="223"/>
      <c r="C29" s="209"/>
      <c r="D29" s="210"/>
      <c r="E29" s="209"/>
      <c r="F29" s="210"/>
      <c r="G29" s="211"/>
    </row>
    <row r="30" spans="1:12" x14ac:dyDescent="0.25">
      <c r="A30" s="223" t="s">
        <v>790</v>
      </c>
      <c r="B30" s="223"/>
      <c r="C30" s="223"/>
      <c r="D30" s="223"/>
      <c r="E30" s="223"/>
      <c r="F30" s="223"/>
      <c r="G30" s="223"/>
    </row>
    <row r="31" spans="1:12" x14ac:dyDescent="0.25">
      <c r="A31" s="223"/>
      <c r="B31" s="223"/>
      <c r="C31" s="223"/>
      <c r="D31" s="223"/>
      <c r="E31" s="223"/>
      <c r="F31" s="223"/>
      <c r="G31" s="223"/>
    </row>
    <row r="32" spans="1:12" x14ac:dyDescent="0.25">
      <c r="A32" s="223"/>
      <c r="B32" s="223"/>
      <c r="C32" s="223"/>
      <c r="D32" s="223"/>
      <c r="E32" s="223"/>
      <c r="F32" s="223"/>
      <c r="G32" s="223"/>
    </row>
    <row r="33" spans="1:7" x14ac:dyDescent="0.25">
      <c r="A33" s="212" t="s">
        <v>886</v>
      </c>
      <c r="B33" s="213"/>
      <c r="C33" s="213"/>
      <c r="D33" s="213"/>
      <c r="E33" s="213"/>
      <c r="F33" s="213"/>
      <c r="G33" s="214"/>
    </row>
    <row r="34" spans="1:7" ht="31.5" customHeight="1" x14ac:dyDescent="0.25">
      <c r="A34" s="209" t="s">
        <v>1319</v>
      </c>
      <c r="B34" s="210"/>
      <c r="C34" s="210"/>
      <c r="D34" s="210"/>
      <c r="E34" s="210"/>
      <c r="F34" s="210"/>
      <c r="G34" s="211"/>
    </row>
    <row r="35" spans="1:7" x14ac:dyDescent="0.25">
      <c r="A35" s="212" t="s">
        <v>914</v>
      </c>
      <c r="B35" s="213"/>
      <c r="C35" s="213"/>
      <c r="D35" s="213"/>
      <c r="E35" s="213"/>
      <c r="F35" s="213"/>
      <c r="G35" s="214"/>
    </row>
    <row r="36" spans="1:7" ht="32.25" customHeight="1" x14ac:dyDescent="0.25">
      <c r="A36" s="209" t="s">
        <v>1319</v>
      </c>
      <c r="B36" s="210"/>
      <c r="C36" s="210"/>
      <c r="D36" s="210"/>
      <c r="E36" s="210"/>
      <c r="F36" s="210"/>
      <c r="G36" s="211"/>
    </row>
    <row r="37" spans="1:7" x14ac:dyDescent="0.25">
      <c r="A37" s="198" t="s">
        <v>17</v>
      </c>
      <c r="B37" s="198"/>
      <c r="C37" s="198"/>
      <c r="D37" s="198"/>
      <c r="E37" s="198"/>
      <c r="F37" s="198"/>
      <c r="G37" s="198"/>
    </row>
    <row r="38" spans="1:7" ht="33.75" customHeight="1" x14ac:dyDescent="0.25">
      <c r="A38" s="209" t="s">
        <v>1320</v>
      </c>
      <c r="B38" s="210"/>
      <c r="C38" s="210"/>
      <c r="D38" s="210"/>
      <c r="E38" s="210"/>
      <c r="F38" s="210"/>
      <c r="G38" s="211"/>
    </row>
    <row r="39" spans="1:7" x14ac:dyDescent="0.25">
      <c r="A39" s="198" t="s">
        <v>921</v>
      </c>
      <c r="B39" s="198"/>
      <c r="C39" s="198"/>
      <c r="D39" s="198"/>
      <c r="E39" s="198"/>
      <c r="F39" s="198"/>
      <c r="G39" s="198"/>
    </row>
    <row r="40" spans="1:7" ht="36" customHeight="1" x14ac:dyDescent="0.25">
      <c r="A40" s="209" t="s">
        <v>1320</v>
      </c>
      <c r="B40" s="210"/>
      <c r="C40" s="210"/>
      <c r="D40" s="210"/>
      <c r="E40" s="210"/>
      <c r="F40" s="210"/>
      <c r="G40" s="211"/>
    </row>
    <row r="41" spans="1:7" ht="15" customHeight="1" x14ac:dyDescent="0.25">
      <c r="A41" s="201" t="s">
        <v>922</v>
      </c>
      <c r="B41" s="202"/>
      <c r="C41" s="202"/>
      <c r="D41" s="202"/>
      <c r="E41" s="202"/>
      <c r="F41" s="202"/>
      <c r="G41" s="203"/>
    </row>
    <row r="42" spans="1:7" ht="30.75" customHeight="1" x14ac:dyDescent="0.25">
      <c r="A42" s="209" t="s">
        <v>1320</v>
      </c>
      <c r="B42" s="210"/>
      <c r="C42" s="210"/>
      <c r="D42" s="210"/>
      <c r="E42" s="210"/>
      <c r="F42" s="210"/>
      <c r="G42" s="211"/>
    </row>
    <row r="43" spans="1:7" x14ac:dyDescent="0.25">
      <c r="A43" s="201" t="s">
        <v>18</v>
      </c>
      <c r="B43" s="202"/>
      <c r="C43" s="202"/>
      <c r="D43" s="202"/>
      <c r="E43" s="202"/>
      <c r="F43" s="202"/>
      <c r="G43" s="203"/>
    </row>
    <row r="44" spans="1:7" ht="35.25" customHeight="1" x14ac:dyDescent="0.25">
      <c r="A44" s="209" t="s">
        <v>1320</v>
      </c>
      <c r="B44" s="210"/>
      <c r="C44" s="210"/>
      <c r="D44" s="210"/>
      <c r="E44" s="210"/>
      <c r="F44" s="210"/>
      <c r="G44" s="211"/>
    </row>
    <row r="45" spans="1:7" x14ac:dyDescent="0.25">
      <c r="A45" s="201" t="s">
        <v>19</v>
      </c>
      <c r="B45" s="202"/>
      <c r="C45" s="202"/>
      <c r="D45" s="202"/>
      <c r="E45" s="202"/>
      <c r="F45" s="202"/>
      <c r="G45" s="203"/>
    </row>
    <row r="46" spans="1:7" ht="34.5" customHeight="1" x14ac:dyDescent="0.25">
      <c r="A46" s="209" t="s">
        <v>1320</v>
      </c>
      <c r="B46" s="210"/>
      <c r="C46" s="210"/>
      <c r="D46" s="210"/>
      <c r="E46" s="210"/>
      <c r="F46" s="210"/>
      <c r="G46" s="211"/>
    </row>
    <row r="47" spans="1:7" x14ac:dyDescent="0.25">
      <c r="A47" s="201" t="s">
        <v>20</v>
      </c>
      <c r="B47" s="202"/>
      <c r="C47" s="202"/>
      <c r="D47" s="202"/>
      <c r="E47" s="202"/>
      <c r="F47" s="202"/>
      <c r="G47" s="203"/>
    </row>
    <row r="48" spans="1:7" ht="31.5" customHeight="1" x14ac:dyDescent="0.25">
      <c r="A48" s="209" t="s">
        <v>1320</v>
      </c>
      <c r="B48" s="210"/>
      <c r="C48" s="210"/>
      <c r="D48" s="210"/>
      <c r="E48" s="210"/>
      <c r="F48" s="210"/>
      <c r="G48" s="211"/>
    </row>
    <row r="49" spans="1:7" x14ac:dyDescent="0.25">
      <c r="A49" s="201" t="s">
        <v>21</v>
      </c>
      <c r="B49" s="202"/>
      <c r="C49" s="202"/>
      <c r="D49" s="202"/>
      <c r="E49" s="202"/>
      <c r="F49" s="202"/>
      <c r="G49" s="203"/>
    </row>
    <row r="50" spans="1:7" ht="33.75" customHeight="1" x14ac:dyDescent="0.25">
      <c r="A50" s="209" t="s">
        <v>1320</v>
      </c>
      <c r="B50" s="210"/>
      <c r="C50" s="210"/>
      <c r="D50" s="210"/>
      <c r="E50" s="210"/>
      <c r="F50" s="210"/>
      <c r="G50" s="211"/>
    </row>
    <row r="51" spans="1:7" hidden="1" x14ac:dyDescent="0.25">
      <c r="A51" s="219"/>
      <c r="B51" s="219"/>
      <c r="C51" s="219"/>
      <c r="D51" s="219"/>
      <c r="E51" s="219"/>
      <c r="F51" s="219"/>
      <c r="G51" s="219"/>
    </row>
  </sheetData>
  <sheetProtection algorithmName="SHA-512" hashValue="Imy/X22uS59bI01Z4RXHRNFiUXfug76mUW/5p/8nGiqbnUxI+k9/g4wAhlySsUZnvCxYq0jSqMPhubVYoV3IuQ==" saltValue="jRLtgDYdx6CCWf+Xy+T90g==" spinCount="100000" sheet="1" objects="1" scenarios="1" formatColumns="0" formatRows="0" insertRows="0" insertHyperlinks="0" deleteRows="0" selectLockedCells="1"/>
  <mergeCells count="60">
    <mergeCell ref="B8:E8"/>
    <mergeCell ref="A51:G51"/>
    <mergeCell ref="A10:G10"/>
    <mergeCell ref="A48:G48"/>
    <mergeCell ref="A50:G50"/>
    <mergeCell ref="A49:G49"/>
    <mergeCell ref="A47:G47"/>
    <mergeCell ref="A27:G27"/>
    <mergeCell ref="A30:G32"/>
    <mergeCell ref="A26:B26"/>
    <mergeCell ref="A28:B28"/>
    <mergeCell ref="A29:B29"/>
    <mergeCell ref="C28:D28"/>
    <mergeCell ref="C29:D29"/>
    <mergeCell ref="A46:G46"/>
    <mergeCell ref="A45:G45"/>
    <mergeCell ref="C26:D26"/>
    <mergeCell ref="E26:G26"/>
    <mergeCell ref="A43:G43"/>
    <mergeCell ref="A37:G37"/>
    <mergeCell ref="A38:G38"/>
    <mergeCell ref="A40:G40"/>
    <mergeCell ref="A39:G39"/>
    <mergeCell ref="A42:G42"/>
    <mergeCell ref="A22:B22"/>
    <mergeCell ref="C22:D22"/>
    <mergeCell ref="E22:G22"/>
    <mergeCell ref="A25:B25"/>
    <mergeCell ref="C25:D25"/>
    <mergeCell ref="E25:G25"/>
    <mergeCell ref="A23:B23"/>
    <mergeCell ref="A24:B24"/>
    <mergeCell ref="C23:D23"/>
    <mergeCell ref="C24:D24"/>
    <mergeCell ref="E23:G23"/>
    <mergeCell ref="E24:G24"/>
    <mergeCell ref="A44:G44"/>
    <mergeCell ref="A36:G36"/>
    <mergeCell ref="A35:G35"/>
    <mergeCell ref="E28:G28"/>
    <mergeCell ref="A41:G41"/>
    <mergeCell ref="E29:G29"/>
    <mergeCell ref="A33:G33"/>
    <mergeCell ref="A34:G34"/>
    <mergeCell ref="A1:G1"/>
    <mergeCell ref="A18:G20"/>
    <mergeCell ref="E3:G3"/>
    <mergeCell ref="A21:B21"/>
    <mergeCell ref="C21:D21"/>
    <mergeCell ref="E21:G21"/>
    <mergeCell ref="E4:G4"/>
    <mergeCell ref="A4:B4"/>
    <mergeCell ref="C4:D4"/>
    <mergeCell ref="A17:G17"/>
    <mergeCell ref="E5:G5"/>
    <mergeCell ref="A5:B5"/>
    <mergeCell ref="C5:D5"/>
    <mergeCell ref="A6:B6"/>
    <mergeCell ref="C6:D6"/>
    <mergeCell ref="E6:G6"/>
  </mergeCells>
  <conditionalFormatting sqref="A30:G32">
    <cfRule type="cellIs" dxfId="301" priority="1" operator="equal">
      <formula>"Other: please enter details"</formula>
    </cfRule>
  </conditionalFormatting>
  <dataValidations count="2">
    <dataValidation allowBlank="1" showInputMessage="1" showErrorMessage="1" prompt="Enter the typical number of consumers first and the maximum number in brackets after" sqref="C6" xr:uid="{00000000-0002-0000-0000-000000000000}"/>
    <dataValidation allowBlank="1" showInputMessage="1" showErrorMessage="1" prompt="If volume is not known the local authority should assume that each person supplied uses on average of 0.2m3/day (200 litres/day)" sqref="A6" xr:uid="{00000000-0002-0000-0000-000001000000}"/>
  </dataValidations>
  <pageMargins left="0.7" right="0.7" top="0.75" bottom="0.75" header="0.3" footer="0.3"/>
  <pageSetup paperSize="9" scale="55" fitToHeight="0"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xr:uid="{00000000-0002-0000-0000-000002000000}">
          <x14:formula1>
            <xm:f>'Lookup Admin'!$J$9:$J$16</xm:f>
          </x14:formula1>
          <xm:sqref>A28:G29</xm:sqref>
        </x14:dataValidation>
        <x14:dataValidation type="list" allowBlank="1" showInputMessage="1" xr:uid="{00000000-0002-0000-0000-000003000000}">
          <x14:formula1>
            <xm:f>'Lookup Admin'!$J$51:$J$54</xm:f>
          </x14:formula1>
          <xm:sqref>F12:F16</xm:sqref>
        </x14:dataValidation>
        <x14:dataValidation type="list" allowBlank="1" showInputMessage="1" xr:uid="{00000000-0002-0000-0000-000004000000}">
          <x14:formula1>
            <xm:f>'Lookup Admin'!$J$43:$J$47</xm:f>
          </x14:formula1>
          <xm:sqref>B12:B16</xm:sqref>
        </x14:dataValidation>
        <x14:dataValidation type="list" allowBlank="1" showInputMessage="1" showErrorMessage="1" xr:uid="{00000000-0002-0000-0000-000005000000}">
          <x14:formula1>
            <xm:f>'Lookup Admin'!$J$59:$J$64</xm:f>
          </x14:formula1>
          <xm:sqref>B8</xm:sqref>
        </x14:dataValidation>
        <x14:dataValidation type="list" allowBlank="1" showInputMessage="1" xr:uid="{00000000-0002-0000-0000-000006000000}">
          <x14:formula1>
            <xm:f>'Lookup Admin'!$N$3:$N$349</xm:f>
          </x14:formula1>
          <xm:sqref>A4:B4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U338"/>
  <sheetViews>
    <sheetView topLeftCell="G1" workbookViewId="0">
      <pane ySplit="6" topLeftCell="A7" activePane="bottomLeft" state="frozen"/>
      <selection activeCell="A5" sqref="A5"/>
      <selection pane="bottomLeft" activeCell="M4" sqref="M4"/>
    </sheetView>
  </sheetViews>
  <sheetFormatPr defaultColWidth="0" defaultRowHeight="15" zeroHeight="1" x14ac:dyDescent="0.25"/>
  <cols>
    <col min="1" max="6" width="9.140625" style="13" hidden="1" customWidth="1"/>
    <col min="7" max="7" width="9.42578125" style="30" bestFit="1" customWidth="1"/>
    <col min="8" max="8" width="49" style="13" customWidth="1"/>
    <col min="9" max="9" width="12.42578125" style="14" customWidth="1"/>
    <col min="10" max="10" width="7.140625" style="21" hidden="1" customWidth="1"/>
    <col min="11" max="11" width="11.140625" style="120" bestFit="1" customWidth="1"/>
    <col min="12" max="13" width="10.42578125" style="120" customWidth="1"/>
    <col min="14" max="14" width="45.140625" style="13" customWidth="1"/>
    <col min="15" max="15" width="9.140625" style="13" hidden="1" customWidth="1"/>
    <col min="16" max="21" width="9.140625" style="30" hidden="1" customWidth="1"/>
    <col min="22" max="16384" width="9.140625" style="13" hidden="1"/>
  </cols>
  <sheetData>
    <row r="1" spans="1:21" ht="40.5" customHeight="1" x14ac:dyDescent="0.25">
      <c r="A1" s="33"/>
      <c r="B1" s="33"/>
      <c r="C1" s="33"/>
      <c r="D1" s="33"/>
      <c r="E1" s="33"/>
      <c r="F1" s="33"/>
      <c r="G1" s="243" t="str">
        <f>Supply_Details!A1</f>
        <v>Private Water Supply: Risk Assessment tool</v>
      </c>
      <c r="H1" s="244"/>
      <c r="I1" s="244"/>
      <c r="J1" s="244"/>
      <c r="K1" s="244"/>
      <c r="L1" s="244"/>
      <c r="M1" s="244"/>
      <c r="N1" s="245"/>
    </row>
    <row r="2" spans="1:21" ht="15.75" x14ac:dyDescent="0.25">
      <c r="A2" s="33"/>
      <c r="B2" s="33"/>
      <c r="C2" s="33"/>
      <c r="D2" s="33"/>
      <c r="E2" s="33"/>
      <c r="F2" s="33"/>
      <c r="G2" s="231" t="str">
        <f>Supply_Details!B3</f>
        <v xml:space="preserve">Local Authority: </v>
      </c>
      <c r="H2" s="232"/>
      <c r="I2" s="233"/>
      <c r="J2" s="89"/>
      <c r="K2" s="231" t="str">
        <f>Supply_Details!D3</f>
        <v xml:space="preserve">Supply Reference: </v>
      </c>
      <c r="L2" s="232"/>
      <c r="M2" s="232"/>
      <c r="N2" s="233"/>
    </row>
    <row r="3" spans="1:21" ht="15.75" x14ac:dyDescent="0.25">
      <c r="A3" s="33"/>
      <c r="B3" s="33"/>
      <c r="C3" s="33"/>
      <c r="D3" s="33"/>
      <c r="E3" s="33"/>
      <c r="F3" s="33"/>
      <c r="G3" s="231" t="str">
        <f>Supply_Details!E2</f>
        <v xml:space="preserve">Supply Name &amp; Address: </v>
      </c>
      <c r="H3" s="232"/>
      <c r="I3" s="233"/>
      <c r="J3" s="89"/>
      <c r="K3" s="234">
        <f>Supply_Details!E6</f>
        <v>0</v>
      </c>
      <c r="L3" s="235"/>
      <c r="M3" s="235"/>
      <c r="N3" s="236"/>
    </row>
    <row r="4" spans="1:21" ht="15.75" x14ac:dyDescent="0.25">
      <c r="A4" s="33"/>
      <c r="B4" s="33"/>
      <c r="C4" s="33"/>
      <c r="D4" s="33"/>
      <c r="E4" s="33"/>
      <c r="F4" s="33"/>
      <c r="G4" s="239" t="s">
        <v>1243</v>
      </c>
      <c r="H4" s="240"/>
      <c r="I4" s="240"/>
      <c r="J4" s="113"/>
      <c r="K4" s="237" t="s">
        <v>444</v>
      </c>
      <c r="L4" s="238"/>
      <c r="M4" s="29" t="s">
        <v>36</v>
      </c>
      <c r="N4" s="90"/>
    </row>
    <row r="5" spans="1:21" ht="77.25" customHeight="1" x14ac:dyDescent="0.25">
      <c r="A5" s="17"/>
      <c r="B5" s="17"/>
      <c r="C5" s="17"/>
      <c r="D5" s="17"/>
      <c r="E5" s="17"/>
      <c r="F5" s="17"/>
      <c r="G5" s="246" t="str">
        <f>VLOOKUP(M4,'Lookup Admin'!A:G,7,FALSE)</f>
        <v>Operators should be competent in the operation of the supply system they are managing, and have an understanding of the need to apply sound hygienic practice. A lack of competency and/or hygiene awareness presents a risk of contamination of the supply.  The risk assessor must determine what and when training has been undertaken, and whether it is appropriate. For a complex treatment system such as chlorination or chlorine dioxide disinfection a formal training course maybe required, whereas for a UV system informal training form the supplier with written procedures could be appropriate. This can be achieved through dialogue and evidence through certification or other written records.  A judgement as to whether deficiencies present a risk must be made and relevant advice provided.</v>
      </c>
      <c r="H5" s="246"/>
      <c r="I5" s="246"/>
      <c r="J5" s="246"/>
      <c r="K5" s="246"/>
      <c r="L5" s="246"/>
      <c r="M5" s="246"/>
      <c r="N5" s="246"/>
    </row>
    <row r="6" spans="1:21" ht="31.5" x14ac:dyDescent="0.25">
      <c r="A6" s="17" t="s">
        <v>26</v>
      </c>
      <c r="B6" s="34" t="s">
        <v>797</v>
      </c>
      <c r="C6" s="34" t="s">
        <v>798</v>
      </c>
      <c r="D6" s="17" t="s">
        <v>799</v>
      </c>
      <c r="E6" s="17" t="s">
        <v>800</v>
      </c>
      <c r="F6" s="17" t="s">
        <v>320</v>
      </c>
      <c r="G6" s="91" t="s">
        <v>22</v>
      </c>
      <c r="H6" s="92" t="s">
        <v>23</v>
      </c>
      <c r="I6" s="91" t="s">
        <v>793</v>
      </c>
      <c r="J6" s="92"/>
      <c r="K6" s="91" t="s">
        <v>24</v>
      </c>
      <c r="L6" s="91" t="s">
        <v>25</v>
      </c>
      <c r="M6" s="91" t="s">
        <v>26</v>
      </c>
      <c r="N6" s="92" t="s">
        <v>27</v>
      </c>
    </row>
    <row r="7" spans="1:21" ht="15.75" x14ac:dyDescent="0.25">
      <c r="A7" s="17"/>
      <c r="B7" s="34"/>
      <c r="C7" s="34"/>
      <c r="D7" s="17"/>
      <c r="E7" s="17"/>
      <c r="F7" s="17"/>
      <c r="G7" s="241" t="s">
        <v>806</v>
      </c>
      <c r="H7" s="242"/>
      <c r="I7" s="91"/>
      <c r="J7" s="91"/>
      <c r="K7" s="91"/>
      <c r="L7" s="91"/>
      <c r="M7" s="91"/>
      <c r="N7" s="93"/>
    </row>
    <row r="8" spans="1:21" ht="30" x14ac:dyDescent="0.25">
      <c r="A8" s="32" t="str">
        <f>IF(M8="VH",C8,IF(M8="H",B8,IF(M8="M",D8,IF(M8="L",E8,IF(M8="TBC",F8)))))</f>
        <v>TBC1</v>
      </c>
      <c r="B8" s="32" t="str">
        <f>CONCATENATE("H",(COUNTIF($M8:M$8,"H")))</f>
        <v>H0</v>
      </c>
      <c r="C8" s="32" t="str">
        <f>CONCATENATE("VH",(COUNTIF($M8:M$8,"VH")))</f>
        <v>VH0</v>
      </c>
      <c r="D8" s="32" t="str">
        <f>CONCATENATE("M",(COUNTIF($M8:N$8,"M")))</f>
        <v>M0</v>
      </c>
      <c r="E8" s="32" t="str">
        <f>CONCATENATE("L",(COUNTIF($M8:N$8,"L")))</f>
        <v>L0</v>
      </c>
      <c r="F8" s="32" t="str">
        <f>CONCATENATE("TBC",(COUNTIF($M8:N$8,"TBC")))</f>
        <v>TBC1</v>
      </c>
      <c r="G8" s="14" t="str">
        <f>'Lookup Admin'!A2</f>
        <v>A0</v>
      </c>
      <c r="H8" s="63" t="str">
        <f>'Lookup Admin'!E2</f>
        <v>Have there been any changes since risk assessment last carried out?</v>
      </c>
      <c r="I8" s="165" t="s">
        <v>320</v>
      </c>
      <c r="J8" s="15" t="str">
        <f>IF(I8="N/A","N/A",IF(I8=VLOOKUP(G8,'Lookup Admin'!A:C,3,FALSE),"H",""))</f>
        <v/>
      </c>
      <c r="K8" s="115">
        <v>5</v>
      </c>
      <c r="L8" s="75"/>
      <c r="M8" s="94" t="str">
        <f t="shared" ref="M8" si="0">IF(I8="TBC",IF(I8="N/A","","TBC"),IF(J8="H",IF(K8="","Likelihood Required",IF(K8*L8&lt;$U$10,"L", IF(K8*L8&lt;$U$11,"M",IF(K8*L8&lt;=$U$12,"H","VH")))),""))</f>
        <v>TBC</v>
      </c>
      <c r="N8" s="58"/>
      <c r="P8" s="48"/>
      <c r="Q8" s="48"/>
      <c r="R8" s="48"/>
      <c r="S8" s="48"/>
      <c r="T8" s="48"/>
      <c r="U8" s="48"/>
    </row>
    <row r="9" spans="1:21" ht="60" x14ac:dyDescent="0.25">
      <c r="A9" s="32" t="str">
        <f>IF(M9="VH",C9,IF(M9="H",B9,IF(M9="M",D9,IF(M9="L",E9,IF(M9="TBC",F9)))))</f>
        <v>TBC2</v>
      </c>
      <c r="B9" s="32" t="str">
        <f>CONCATENATE("H",(COUNTIF($M$8:M9,"H")))</f>
        <v>H0</v>
      </c>
      <c r="C9" s="32" t="str">
        <f>CONCATENATE("VH",(COUNTIF($M$8:M9,"VH")))</f>
        <v>VH0</v>
      </c>
      <c r="D9" s="32" t="str">
        <f>CONCATENATE("M",(COUNTIF($M$8:N9,"M")))</f>
        <v>M0</v>
      </c>
      <c r="E9" s="32" t="str">
        <f>CONCATENATE("L",(COUNTIF($M$8:N9,"L")))</f>
        <v>L0</v>
      </c>
      <c r="F9" s="32" t="str">
        <f>CONCATENATE("TBC",(COUNTIF($M$8:N9,"TBC")))</f>
        <v>TBC2</v>
      </c>
      <c r="G9" s="14" t="str">
        <f>'Lookup Admin'!A3</f>
        <v>A1</v>
      </c>
      <c r="H9" s="63" t="str">
        <f>'Lookup Admin'!E3</f>
        <v>Is there a site plan and/or schematic showing location of source, chambers, tanks, distribution network including valves, pipes, consumer premises etc.?</v>
      </c>
      <c r="I9" s="165" t="s">
        <v>320</v>
      </c>
      <c r="J9" s="15" t="str">
        <f>IF(I9="N/A","N/A",IF(I9=VLOOKUP(G9,'Lookup Admin'!A:C,3,FALSE),"H",""))</f>
        <v/>
      </c>
      <c r="K9" s="115">
        <v>5</v>
      </c>
      <c r="L9" s="115">
        <f>VLOOKUP(G9,'Lookup Admin'!A:D,4,FALSE)</f>
        <v>5</v>
      </c>
      <c r="M9" s="174" t="str">
        <f t="shared" ref="M9:M77" si="1">IF(I9="TBC",IF(I9="N/A","","TBC"),IF(J9="H",IF(K9="","Likelihood Required",IF(K9*L9&lt;$U$10,"L", IF(K9*L9&lt;$U$11,"M",IF(K9*L9&lt;=$U$12,"H","VH")))),""))</f>
        <v>TBC</v>
      </c>
      <c r="N9" s="9"/>
      <c r="O9" s="13">
        <v>1</v>
      </c>
      <c r="P9" s="30" t="s">
        <v>73</v>
      </c>
      <c r="Q9" s="30" t="s">
        <v>320</v>
      </c>
      <c r="R9" s="230" t="s">
        <v>340</v>
      </c>
      <c r="S9" s="230"/>
      <c r="T9" s="230"/>
      <c r="U9" s="230"/>
    </row>
    <row r="10" spans="1:21" ht="45" x14ac:dyDescent="0.25">
      <c r="A10" s="32" t="str">
        <f t="shared" ref="A10:A68" si="2">IF(M10="VH",C10,IF(M10="H",B10,IF(M10="M",D10,IF(M10="L",E10,IF(M10="TBC",F10)))))</f>
        <v>TBC3</v>
      </c>
      <c r="B10" s="32" t="str">
        <f>CONCATENATE("H",(COUNTIF($M$8:M10,"H")))</f>
        <v>H0</v>
      </c>
      <c r="C10" s="32" t="str">
        <f>CONCATENATE("VH",(COUNTIF($M$8:M10,"VH")))</f>
        <v>VH0</v>
      </c>
      <c r="D10" s="32" t="str">
        <f>CONCATENATE("M",(COUNTIF($M$8:N10,"M")))</f>
        <v>M0</v>
      </c>
      <c r="E10" s="32" t="str">
        <f>CONCATENATE("L",(COUNTIF($M$8:N10,"L")))</f>
        <v>L0</v>
      </c>
      <c r="F10" s="32" t="str">
        <f>CONCATENATE("TBC",(COUNTIF($M$8:N10,"TBC")))</f>
        <v>TBC3</v>
      </c>
      <c r="G10" s="14" t="str">
        <f>'Lookup Admin'!A4</f>
        <v>A2</v>
      </c>
      <c r="H10" s="63" t="str">
        <f>'Lookup Admin'!E4</f>
        <v>Are there any procedures and/or written records for the supply (i.e. for checks, monitoring or maintenance, etc.)?</v>
      </c>
      <c r="I10" s="165" t="s">
        <v>320</v>
      </c>
      <c r="J10" s="15" t="str">
        <f>IF(I10="N/A","N/A",IF(I10=VLOOKUP(G10,'Lookup Admin'!A:C,3,FALSE),"H",""))</f>
        <v/>
      </c>
      <c r="K10" s="115">
        <v>5</v>
      </c>
      <c r="L10" s="115">
        <f>VLOOKUP(G10,'Lookup Admin'!A:D,4,FALSE)</f>
        <v>5</v>
      </c>
      <c r="M10" s="94" t="str">
        <f t="shared" si="1"/>
        <v>TBC</v>
      </c>
      <c r="N10" s="9"/>
      <c r="O10" s="13">
        <v>2</v>
      </c>
      <c r="P10" s="30" t="s">
        <v>64</v>
      </c>
      <c r="Q10" s="30" t="s">
        <v>347</v>
      </c>
      <c r="R10" s="30" t="s">
        <v>322</v>
      </c>
      <c r="T10" s="30" t="s">
        <v>323</v>
      </c>
      <c r="U10" s="30">
        <v>6</v>
      </c>
    </row>
    <row r="11" spans="1:21" ht="30" x14ac:dyDescent="0.25">
      <c r="A11" s="32" t="str">
        <f t="shared" si="2"/>
        <v>TBC4</v>
      </c>
      <c r="B11" s="32" t="str">
        <f>CONCATENATE("H",(COUNTIF($M$8:M11,"H")))</f>
        <v>H0</v>
      </c>
      <c r="C11" s="32" t="str">
        <f>CONCATENATE("VH",(COUNTIF($M$8:M11,"VH")))</f>
        <v>VH0</v>
      </c>
      <c r="D11" s="32" t="str">
        <f>CONCATENATE("M",(COUNTIF($M$8:N11,"M")))</f>
        <v>M0</v>
      </c>
      <c r="E11" s="32" t="str">
        <f>CONCATENATE("L",(COUNTIF($M$8:N11,"L")))</f>
        <v>L0</v>
      </c>
      <c r="F11" s="32" t="str">
        <f>CONCATENATE("TBC",(COUNTIF($M$8:N11,"TBC")))</f>
        <v>TBC4</v>
      </c>
      <c r="G11" s="14" t="str">
        <f>'Lookup Admin'!A5</f>
        <v>A3</v>
      </c>
      <c r="H11" s="63" t="str">
        <f>'Lookup Admin'!E5</f>
        <v>Are there any manufacturers' instructions for the equipment on the supply?</v>
      </c>
      <c r="I11" s="165" t="s">
        <v>320</v>
      </c>
      <c r="J11" s="15" t="str">
        <f>IF(I11="N/A","N/A",IF(I11=VLOOKUP(G11,'Lookup Admin'!A:C,3,FALSE),"H",""))</f>
        <v/>
      </c>
      <c r="K11" s="115">
        <v>5</v>
      </c>
      <c r="L11" s="115">
        <f>VLOOKUP(G11,'Lookup Admin'!A:D,4,FALSE)</f>
        <v>5</v>
      </c>
      <c r="M11" s="94" t="str">
        <f t="shared" si="1"/>
        <v>TBC</v>
      </c>
      <c r="N11" s="9"/>
      <c r="O11" s="13">
        <v>3</v>
      </c>
      <c r="P11" s="30" t="s">
        <v>320</v>
      </c>
      <c r="Q11" s="30" t="s">
        <v>346</v>
      </c>
      <c r="R11" s="30" t="s">
        <v>324</v>
      </c>
      <c r="S11" s="30">
        <v>6</v>
      </c>
      <c r="T11" s="30" t="s">
        <v>325</v>
      </c>
      <c r="U11" s="30">
        <v>11</v>
      </c>
    </row>
    <row r="12" spans="1:21" ht="30" x14ac:dyDescent="0.25">
      <c r="A12" s="32" t="str">
        <f t="shared" si="2"/>
        <v>TBC5</v>
      </c>
      <c r="B12" s="32" t="str">
        <f>CONCATENATE("H",(COUNTIF($M$8:M12,"H")))</f>
        <v>H0</v>
      </c>
      <c r="C12" s="32" t="str">
        <f>CONCATENATE("VH",(COUNTIF($M$8:M12,"VH")))</f>
        <v>VH0</v>
      </c>
      <c r="D12" s="32" t="str">
        <f>CONCATENATE("M",(COUNTIF($M$8:N12,"M")))</f>
        <v>M0</v>
      </c>
      <c r="E12" s="32" t="str">
        <f>CONCATENATE("L",(COUNTIF($M$8:N12,"L")))</f>
        <v>L0</v>
      </c>
      <c r="F12" s="32" t="str">
        <f>CONCATENATE("TBC",(COUNTIF($M$8:N12,"TBC")))</f>
        <v>TBC5</v>
      </c>
      <c r="G12" s="14" t="str">
        <f>'Lookup Admin'!A6</f>
        <v>A4</v>
      </c>
      <c r="H12" s="63" t="str">
        <f>'Lookup Admin'!E6</f>
        <v xml:space="preserve">Is there an emergency plan for the provision of an alternative water supply? </v>
      </c>
      <c r="I12" s="165" t="s">
        <v>320</v>
      </c>
      <c r="J12" s="15" t="str">
        <f>IF(I12="N/A","N/A",IF(I12=VLOOKUP(G12,'Lookup Admin'!A:C,3,FALSE),"H",""))</f>
        <v/>
      </c>
      <c r="K12" s="115">
        <v>5</v>
      </c>
      <c r="L12" s="115">
        <f>VLOOKUP(G12,'Lookup Admin'!A:D,4,FALSE)</f>
        <v>5</v>
      </c>
      <c r="M12" s="94" t="str">
        <f t="shared" si="1"/>
        <v>TBC</v>
      </c>
      <c r="N12" s="9"/>
      <c r="O12" s="13">
        <v>4</v>
      </c>
      <c r="P12" s="30" t="s">
        <v>321</v>
      </c>
      <c r="Q12" s="30" t="s">
        <v>345</v>
      </c>
      <c r="R12" s="30" t="s">
        <v>326</v>
      </c>
      <c r="S12" s="30">
        <v>11</v>
      </c>
      <c r="U12" s="30">
        <v>15</v>
      </c>
    </row>
    <row r="13" spans="1:21" ht="30" x14ac:dyDescent="0.25">
      <c r="A13" s="32" t="str">
        <f t="shared" si="2"/>
        <v>TBC6</v>
      </c>
      <c r="B13" s="32" t="str">
        <f>CONCATENATE("H",(COUNTIF($M$8:M13,"H")))</f>
        <v>H0</v>
      </c>
      <c r="C13" s="32" t="str">
        <f>CONCATENATE("VH",(COUNTIF($M$8:M13,"VH")))</f>
        <v>VH0</v>
      </c>
      <c r="D13" s="32" t="str">
        <f>CONCATENATE("M",(COUNTIF($M$8:N13,"M")))</f>
        <v>M0</v>
      </c>
      <c r="E13" s="32" t="str">
        <f>CONCATENATE("L",(COUNTIF($M$8:N13,"L")))</f>
        <v>L0</v>
      </c>
      <c r="F13" s="32" t="str">
        <f>CONCATENATE("TBC",(COUNTIF($M$8:N13,"TBC")))</f>
        <v>TBC6</v>
      </c>
      <c r="G13" s="14" t="str">
        <f>'Lookup Admin'!A7</f>
        <v>A5</v>
      </c>
      <c r="H13" s="63" t="str">
        <f>'Lookup Admin'!E7</f>
        <v xml:space="preserve">Has the owner or operators had appropriate training for the supply? </v>
      </c>
      <c r="I13" s="165" t="s">
        <v>320</v>
      </c>
      <c r="J13" s="15" t="str">
        <f>IF(I13="N/A","N/A",IF(I13=VLOOKUP(G13,'Lookup Admin'!A:C,3,FALSE),"H",""))</f>
        <v/>
      </c>
      <c r="K13" s="115">
        <v>5</v>
      </c>
      <c r="L13" s="115">
        <f>VLOOKUP(G13,'Lookup Admin'!A:D,4,FALSE)</f>
        <v>5</v>
      </c>
      <c r="M13" s="94" t="str">
        <f t="shared" si="1"/>
        <v>TBC</v>
      </c>
      <c r="N13" s="9"/>
      <c r="O13" s="13">
        <v>5</v>
      </c>
      <c r="Q13" s="30" t="s">
        <v>344</v>
      </c>
      <c r="R13" s="30" t="s">
        <v>327</v>
      </c>
      <c r="T13" s="30" t="s">
        <v>328</v>
      </c>
      <c r="U13" s="30">
        <v>15</v>
      </c>
    </row>
    <row r="14" spans="1:21" ht="30" x14ac:dyDescent="0.25">
      <c r="A14" s="32" t="str">
        <f t="shared" si="2"/>
        <v>TBC7</v>
      </c>
      <c r="B14" s="32" t="str">
        <f>CONCATENATE("H",(COUNTIF($M$8:M14,"H")))</f>
        <v>H0</v>
      </c>
      <c r="C14" s="32" t="str">
        <f>CONCATENATE("VH",(COUNTIF($M$8:M14,"VH")))</f>
        <v>VH0</v>
      </c>
      <c r="D14" s="32" t="str">
        <f>CONCATENATE("M",(COUNTIF($M$8:N14,"M")))</f>
        <v>M0</v>
      </c>
      <c r="E14" s="32" t="str">
        <f>CONCATENATE("L",(COUNTIF($M$8:N14,"L")))</f>
        <v>L0</v>
      </c>
      <c r="F14" s="32" t="str">
        <f>CONCATENATE("TBC",(COUNTIF($M$8:N14,"TBC")))</f>
        <v>TBC7</v>
      </c>
      <c r="G14" s="14" t="str">
        <f>'Lookup Admin'!A8</f>
        <v>A6</v>
      </c>
      <c r="H14" s="63" t="str">
        <f>'Lookup Admin'!E8</f>
        <v>Does the sampling history identify the presence of any hazards?</v>
      </c>
      <c r="I14" s="165" t="s">
        <v>320</v>
      </c>
      <c r="J14" s="15" t="str">
        <f>IF(I14="N/A","N/A",IF(I14=VLOOKUP(G14,'Lookup Admin'!A:C,3,FALSE),"H",""))</f>
        <v/>
      </c>
      <c r="K14" s="115">
        <v>5</v>
      </c>
      <c r="L14" s="115">
        <f>VLOOKUP(G14,'Lookup Admin'!A:D,4,FALSE)</f>
        <v>3</v>
      </c>
      <c r="M14" s="94" t="str">
        <f t="shared" si="1"/>
        <v>TBC</v>
      </c>
      <c r="N14" s="9"/>
    </row>
    <row r="15" spans="1:21" s="17" customFormat="1" x14ac:dyDescent="0.25">
      <c r="G15" s="241" t="str">
        <f>'Lookup Admin'!A9</f>
        <v>Section B - SOURCE: All catchments</v>
      </c>
      <c r="H15" s="242"/>
      <c r="I15" s="97"/>
      <c r="J15" s="96"/>
      <c r="K15" s="95"/>
      <c r="L15" s="116"/>
      <c r="M15" s="94"/>
      <c r="N15" s="99"/>
      <c r="P15" s="62"/>
      <c r="Q15" s="62"/>
      <c r="R15" s="62"/>
      <c r="S15" s="62"/>
      <c r="T15" s="62"/>
      <c r="U15" s="62"/>
    </row>
    <row r="16" spans="1:21" ht="30" x14ac:dyDescent="0.25">
      <c r="A16" s="32" t="str">
        <f t="shared" si="2"/>
        <v>TBC8</v>
      </c>
      <c r="B16" s="32" t="str">
        <f>CONCATENATE("H",(COUNTIF($M$8:M16,"H")))</f>
        <v>H0</v>
      </c>
      <c r="C16" s="32" t="str">
        <f>CONCATENATE("VH",(COUNTIF($M$8:M16,"VH")))</f>
        <v>VH0</v>
      </c>
      <c r="D16" s="32" t="str">
        <f>CONCATENATE("M",(COUNTIF($M$8:N16,"M")))</f>
        <v>M0</v>
      </c>
      <c r="E16" s="32" t="str">
        <f>CONCATENATE("L",(COUNTIF($M$8:N16,"L")))</f>
        <v>L0</v>
      </c>
      <c r="F16" s="32" t="str">
        <f>CONCATENATE("TBC",(COUNTIF($M$8:N16,"TBC")))</f>
        <v>TBC8</v>
      </c>
      <c r="G16" s="14" t="str">
        <f>'Lookup Admin'!A10</f>
        <v>B1</v>
      </c>
      <c r="H16" s="63" t="str">
        <f>'Lookup Admin'!E10</f>
        <v>Are there latrines, septic tanks, animal enclosures or cess pits present within 50m of the source?</v>
      </c>
      <c r="I16" s="165" t="s">
        <v>320</v>
      </c>
      <c r="J16" s="15" t="str">
        <f>IF(I16="N/A","N/A",IF(I16=VLOOKUP(G16,'Lookup Admin'!A:C,3,FALSE),"H",""))</f>
        <v/>
      </c>
      <c r="K16" s="1"/>
      <c r="L16" s="115">
        <f>VLOOKUP(G16,'Lookup Admin'!A:D,4,FALSE)</f>
        <v>4</v>
      </c>
      <c r="M16" s="94" t="str">
        <f t="shared" si="1"/>
        <v>TBC</v>
      </c>
      <c r="N16" s="9"/>
    </row>
    <row r="17" spans="1:21" ht="30" x14ac:dyDescent="0.25">
      <c r="A17" s="32" t="str">
        <f t="shared" si="2"/>
        <v>TBC9</v>
      </c>
      <c r="B17" s="32" t="str">
        <f>CONCATENATE("H",(COUNTIF($M$8:M17,"H")))</f>
        <v>H0</v>
      </c>
      <c r="C17" s="32" t="str">
        <f>CONCATENATE("VH",(COUNTIF($M$8:M17,"VH")))</f>
        <v>VH0</v>
      </c>
      <c r="D17" s="32" t="str">
        <f>CONCATENATE("M",(COUNTIF($M$8:N17,"M")))</f>
        <v>M0</v>
      </c>
      <c r="E17" s="32" t="str">
        <f>CONCATENATE("L",(COUNTIF($M$8:N17,"L")))</f>
        <v>L0</v>
      </c>
      <c r="F17" s="32" t="str">
        <f>CONCATENATE("TBC",(COUNTIF($M$8:N17,"TBC")))</f>
        <v>TBC9</v>
      </c>
      <c r="G17" s="14" t="str">
        <f>'Lookup Admin'!A11</f>
        <v>B2</v>
      </c>
      <c r="H17" s="63" t="str">
        <f>'Lookup Admin'!E11</f>
        <v>Are there any waste pipes (sewage) adjacent to the source?</v>
      </c>
      <c r="I17" s="165" t="s">
        <v>320</v>
      </c>
      <c r="J17" s="15" t="str">
        <f>IF(I17="N/A","N/A",IF(I17=VLOOKUP(G17,'Lookup Admin'!A:C,3,FALSE),"H",""))</f>
        <v/>
      </c>
      <c r="K17" s="1"/>
      <c r="L17" s="115">
        <f>VLOOKUP(G17,'Lookup Admin'!A:D,4,FALSE)</f>
        <v>4</v>
      </c>
      <c r="M17" s="94" t="str">
        <f t="shared" ref="M17:M29" si="3">IF(I17="TBC",IF(I17="N/A","","TBC"),IF(J17="H",IF(K17="","Likelihood Required",IF(K17*L17&lt;$U$10,"L", IF(K17*L17&lt;$U$11,"M",IF(K17*L17&lt;=$U$12,"H","VH")))),""))</f>
        <v>TBC</v>
      </c>
      <c r="N17" s="9"/>
    </row>
    <row r="18" spans="1:21" ht="30" x14ac:dyDescent="0.25">
      <c r="A18" s="32" t="str">
        <f t="shared" si="2"/>
        <v>TBC10</v>
      </c>
      <c r="B18" s="32" t="str">
        <f>CONCATENATE("H",(COUNTIF($M$8:M18,"H")))</f>
        <v>H0</v>
      </c>
      <c r="C18" s="32" t="str">
        <f>CONCATENATE("VH",(COUNTIF($M$8:M18,"VH")))</f>
        <v>VH0</v>
      </c>
      <c r="D18" s="32" t="str">
        <f>CONCATENATE("M",(COUNTIF($M$8:N18,"M")))</f>
        <v>M0</v>
      </c>
      <c r="E18" s="32" t="str">
        <f>CONCATENATE("L",(COUNTIF($M$8:N18,"L")))</f>
        <v>L0</v>
      </c>
      <c r="F18" s="32" t="str">
        <f>CONCATENATE("TBC",(COUNTIF($M$8:N18,"TBC")))</f>
        <v>TBC10</v>
      </c>
      <c r="G18" s="14" t="str">
        <f>'Lookup Admin'!A12</f>
        <v>B3</v>
      </c>
      <c r="H18" s="63" t="str">
        <f>'Lookup Admin'!E12</f>
        <v>Is there a risk of microbial contamination (from slurry spreading, and/or storage of slurry or dung)?</v>
      </c>
      <c r="I18" s="165" t="s">
        <v>320</v>
      </c>
      <c r="J18" s="15" t="str">
        <f>IF(I18="N/A","N/A",IF(I18=VLOOKUP(G18,'Lookup Admin'!A:C,3,FALSE),"H",""))</f>
        <v/>
      </c>
      <c r="K18" s="1"/>
      <c r="L18" s="115">
        <f>VLOOKUP(G18,'Lookup Admin'!A:D,4,FALSE)</f>
        <v>5</v>
      </c>
      <c r="M18" s="94" t="str">
        <f t="shared" si="3"/>
        <v>TBC</v>
      </c>
      <c r="N18" s="9"/>
    </row>
    <row r="19" spans="1:21" ht="30" x14ac:dyDescent="0.25">
      <c r="A19" s="32" t="str">
        <f t="shared" si="2"/>
        <v>TBC11</v>
      </c>
      <c r="B19" s="32" t="str">
        <f>CONCATENATE("H",(COUNTIF($M$8:M19,"H")))</f>
        <v>H0</v>
      </c>
      <c r="C19" s="32" t="str">
        <f>CONCATENATE("VH",(COUNTIF($M$8:M19,"VH")))</f>
        <v>VH0</v>
      </c>
      <c r="D19" s="32" t="str">
        <f>CONCATENATE("M",(COUNTIF($M$8:N19,"M")))</f>
        <v>M0</v>
      </c>
      <c r="E19" s="32" t="str">
        <f>CONCATENATE("L",(COUNTIF($M$8:N19,"L")))</f>
        <v>L0</v>
      </c>
      <c r="F19" s="32" t="str">
        <f>CONCATENATE("TBC",(COUNTIF($M$8:N19,"TBC")))</f>
        <v>TBC11</v>
      </c>
      <c r="G19" s="14" t="str">
        <f>'Lookup Admin'!A13</f>
        <v>B4</v>
      </c>
      <c r="H19" s="63" t="str">
        <f>'Lookup Admin'!E13</f>
        <v>Is there a risk of pesticides or chemical contamination (e.g. sheep dipping chemicals)</v>
      </c>
      <c r="I19" s="165" t="s">
        <v>320</v>
      </c>
      <c r="J19" s="15" t="str">
        <f>IF(I19="N/A","N/A",IF(I19=VLOOKUP(G19,'Lookup Admin'!A:C,3,FALSE),"H",""))</f>
        <v/>
      </c>
      <c r="K19" s="1"/>
      <c r="L19" s="115">
        <f>VLOOKUP(G19,'Lookup Admin'!A:D,4,FALSE)</f>
        <v>4</v>
      </c>
      <c r="M19" s="94" t="str">
        <f t="shared" si="3"/>
        <v>TBC</v>
      </c>
      <c r="N19" s="9"/>
    </row>
    <row r="20" spans="1:21" x14ac:dyDescent="0.25">
      <c r="A20" s="32" t="str">
        <f t="shared" si="2"/>
        <v>TBC12</v>
      </c>
      <c r="B20" s="32" t="str">
        <f>CONCATENATE("H",(COUNTIF($M$8:M20,"H")))</f>
        <v>H0</v>
      </c>
      <c r="C20" s="32" t="str">
        <f>CONCATENATE("VH",(COUNTIF($M$8:M20,"VH")))</f>
        <v>VH0</v>
      </c>
      <c r="D20" s="32" t="str">
        <f>CONCATENATE("M",(COUNTIF($M$8:N20,"M")))</f>
        <v>M0</v>
      </c>
      <c r="E20" s="32" t="str">
        <f>CONCATENATE("L",(COUNTIF($M$8:N20,"L")))</f>
        <v>L0</v>
      </c>
      <c r="F20" s="32" t="str">
        <f>CONCATENATE("TBC",(COUNTIF($M$8:N20,"TBC")))</f>
        <v>TBC12</v>
      </c>
      <c r="G20" s="14" t="str">
        <f>'Lookup Admin'!A14</f>
        <v>B5</v>
      </c>
      <c r="H20" s="63" t="str">
        <f>'Lookup Admin'!E14</f>
        <v>Are chemical fertilisers used?</v>
      </c>
      <c r="I20" s="165" t="s">
        <v>320</v>
      </c>
      <c r="J20" s="15" t="str">
        <f>IF(I20="N/A","N/A",IF(I20=VLOOKUP(G20,'Lookup Admin'!A:C,3,FALSE),"H",""))</f>
        <v/>
      </c>
      <c r="K20" s="1"/>
      <c r="L20" s="115">
        <f>VLOOKUP(G20,'Lookup Admin'!A:D,4,FALSE)</f>
        <v>4</v>
      </c>
      <c r="M20" s="94" t="str">
        <f t="shared" si="3"/>
        <v>TBC</v>
      </c>
      <c r="N20" s="9"/>
    </row>
    <row r="21" spans="1:21" ht="30" x14ac:dyDescent="0.25">
      <c r="A21" s="32" t="str">
        <f t="shared" si="2"/>
        <v>TBC13</v>
      </c>
      <c r="B21" s="32" t="str">
        <f>CONCATENATE("H",(COUNTIF($M$8:M21,"H")))</f>
        <v>H0</v>
      </c>
      <c r="C21" s="32" t="str">
        <f>CONCATENATE("VH",(COUNTIF($M$8:M21,"VH")))</f>
        <v>VH0</v>
      </c>
      <c r="D21" s="32" t="str">
        <f>CONCATENATE("M",(COUNTIF($M$8:N21,"M")))</f>
        <v>M0</v>
      </c>
      <c r="E21" s="32" t="str">
        <f>CONCATENATE("L",(COUNTIF($M$8:N21,"L")))</f>
        <v>L0</v>
      </c>
      <c r="F21" s="32" t="str">
        <f>CONCATENATE("TBC",(COUNTIF($M$8:N21,"TBC")))</f>
        <v>TBC13</v>
      </c>
      <c r="G21" s="14" t="str">
        <f>'Lookup Admin'!A15</f>
        <v>B6</v>
      </c>
      <c r="H21" s="63" t="str">
        <f>'Lookup Admin'!E15</f>
        <v xml:space="preserve">Is there history of mining in the catchment (i.e. chemical or metal contamination)? </v>
      </c>
      <c r="I21" s="165" t="s">
        <v>320</v>
      </c>
      <c r="J21" s="15" t="str">
        <f>IF(I21="N/A","N/A",IF(I21=VLOOKUP(G21,'Lookup Admin'!A:C,3,FALSE),"H",""))</f>
        <v/>
      </c>
      <c r="K21" s="1"/>
      <c r="L21" s="115">
        <f>VLOOKUP(G21,'Lookup Admin'!A:D,4,FALSE)</f>
        <v>4</v>
      </c>
      <c r="M21" s="94" t="str">
        <f t="shared" si="3"/>
        <v>TBC</v>
      </c>
      <c r="N21" s="9"/>
    </row>
    <row r="22" spans="1:21" ht="60" x14ac:dyDescent="0.25">
      <c r="A22" s="32" t="str">
        <f t="shared" si="2"/>
        <v>TBC14</v>
      </c>
      <c r="B22" s="32" t="str">
        <f>CONCATENATE("H",(COUNTIF($M$8:M22,"H")))</f>
        <v>H0</v>
      </c>
      <c r="C22" s="32" t="str">
        <f>CONCATENATE("VH",(COUNTIF($M$8:M22,"VH")))</f>
        <v>VH0</v>
      </c>
      <c r="D22" s="32" t="str">
        <f>CONCATENATE("M",(COUNTIF($M$8:N22,"M")))</f>
        <v>M0</v>
      </c>
      <c r="E22" s="32" t="str">
        <f>CONCATENATE("L",(COUNTIF($M$8:N22,"L")))</f>
        <v>L0</v>
      </c>
      <c r="F22" s="32" t="str">
        <f>CONCATENATE("TBC",(COUNTIF($M$8:N22,"TBC")))</f>
        <v>TBC14</v>
      </c>
      <c r="G22" s="14" t="str">
        <f>'Lookup Admin'!A16</f>
        <v>B7</v>
      </c>
      <c r="H22" s="63" t="str">
        <f>'Lookup Admin'!E16</f>
        <v>Does the local geology suggest the present of  - boron, arsenic, lead, fluoride, uranium, nickel, radon or other potentially harmful natural substance in raw water?</v>
      </c>
      <c r="I22" s="165" t="s">
        <v>320</v>
      </c>
      <c r="J22" s="15" t="str">
        <f>IF(I22="N/A","N/A",IF(I22=VLOOKUP(G22,'Lookup Admin'!A:C,3,FALSE),"H",""))</f>
        <v/>
      </c>
      <c r="K22" s="1"/>
      <c r="L22" s="115">
        <f>VLOOKUP(G22,'Lookup Admin'!A:D,4,FALSE)</f>
        <v>4</v>
      </c>
      <c r="M22" s="94" t="str">
        <f t="shared" si="3"/>
        <v>TBC</v>
      </c>
      <c r="N22" s="9"/>
    </row>
    <row r="23" spans="1:21" ht="45" x14ac:dyDescent="0.25">
      <c r="A23" s="32" t="str">
        <f t="shared" si="2"/>
        <v>TBC15</v>
      </c>
      <c r="B23" s="32" t="str">
        <f>CONCATENATE("H",(COUNTIF($M$8:M23,"H")))</f>
        <v>H0</v>
      </c>
      <c r="C23" s="32" t="str">
        <f>CONCATENATE("VH",(COUNTIF($M$8:M23,"VH")))</f>
        <v>VH0</v>
      </c>
      <c r="D23" s="32" t="str">
        <f>CONCATENATE("M",(COUNTIF($M$8:N23,"M")))</f>
        <v>M0</v>
      </c>
      <c r="E23" s="32" t="str">
        <f>CONCATENATE("L",(COUNTIF($M$8:N23,"L")))</f>
        <v>L0</v>
      </c>
      <c r="F23" s="32" t="str">
        <f>CONCATENATE("TBC",(COUNTIF($M$8:N23,"TBC")))</f>
        <v>TBC15</v>
      </c>
      <c r="G23" s="14" t="str">
        <f>'Lookup Admin'!A17</f>
        <v>B8</v>
      </c>
      <c r="H23" s="63" t="str">
        <f>'Lookup Admin'!E17</f>
        <v>Is the source likely to be affected by any contaminated land including landfill sites in the catchment?</v>
      </c>
      <c r="I23" s="165" t="s">
        <v>320</v>
      </c>
      <c r="J23" s="15" t="str">
        <f>IF(I23="N/A","N/A",IF(I23=VLOOKUP(G23,'Lookup Admin'!A:C,3,FALSE),"H",""))</f>
        <v/>
      </c>
      <c r="K23" s="1"/>
      <c r="L23" s="115">
        <f>VLOOKUP(G23,'Lookup Admin'!A:D,4,FALSE)</f>
        <v>4</v>
      </c>
      <c r="M23" s="94" t="str">
        <f t="shared" si="3"/>
        <v>TBC</v>
      </c>
      <c r="N23" s="9"/>
      <c r="P23" s="61"/>
      <c r="Q23" s="61"/>
      <c r="R23" s="61"/>
      <c r="S23" s="61"/>
      <c r="T23" s="61"/>
      <c r="U23" s="61"/>
    </row>
    <row r="24" spans="1:21" ht="45" x14ac:dyDescent="0.25">
      <c r="A24" s="32" t="str">
        <f t="shared" si="2"/>
        <v>TBC16</v>
      </c>
      <c r="B24" s="32" t="str">
        <f>CONCATENATE("H",(COUNTIF($M$8:M24,"H")))</f>
        <v>H0</v>
      </c>
      <c r="C24" s="32" t="str">
        <f>CONCATENATE("VH",(COUNTIF($M$8:M24,"VH")))</f>
        <v>VH0</v>
      </c>
      <c r="D24" s="32" t="str">
        <f>CONCATENATE("M",(COUNTIF($M$8:N24,"M")))</f>
        <v>M0</v>
      </c>
      <c r="E24" s="32" t="str">
        <f>CONCATENATE("L",(COUNTIF($M$8:N24,"L")))</f>
        <v>L0</v>
      </c>
      <c r="F24" s="32" t="str">
        <f>CONCATENATE("TBC",(COUNTIF($M$8:N24,"TBC")))</f>
        <v>TBC16</v>
      </c>
      <c r="G24" s="14" t="str">
        <f>'Lookup Admin'!A18</f>
        <v>B9</v>
      </c>
      <c r="H24" s="63" t="str">
        <f>'Lookup Admin'!E18</f>
        <v>Is there a likelihood of insufficiency of supply i.e. over-abstraction of source or during drought conditions</v>
      </c>
      <c r="I24" s="165" t="s">
        <v>320</v>
      </c>
      <c r="J24" s="15" t="str">
        <f>IF(I24="N/A","N/A",IF(I24=VLOOKUP(G24,'Lookup Admin'!A:C,3,FALSE),"H",""))</f>
        <v/>
      </c>
      <c r="K24" s="1"/>
      <c r="L24" s="115">
        <f>VLOOKUP(G24,'Lookup Admin'!A:D,4,FALSE)</f>
        <v>4</v>
      </c>
      <c r="M24" s="94" t="str">
        <f t="shared" si="3"/>
        <v>TBC</v>
      </c>
      <c r="N24" s="9"/>
      <c r="P24" s="61"/>
      <c r="Q24" s="61"/>
      <c r="R24" s="61"/>
      <c r="S24" s="61"/>
      <c r="T24" s="61"/>
      <c r="U24" s="61"/>
    </row>
    <row r="25" spans="1:21" ht="45" x14ac:dyDescent="0.25">
      <c r="A25" s="32" t="str">
        <f t="shared" si="2"/>
        <v>TBC17</v>
      </c>
      <c r="B25" s="32" t="str">
        <f>CONCATENATE("H",(COUNTIF($M$8:M25,"H")))</f>
        <v>H0</v>
      </c>
      <c r="C25" s="32" t="str">
        <f>CONCATENATE("VH",(COUNTIF($M$8:M25,"VH")))</f>
        <v>VH0</v>
      </c>
      <c r="D25" s="32" t="str">
        <f>CONCATENATE("M",(COUNTIF($M$8:N25,"M")))</f>
        <v>M0</v>
      </c>
      <c r="E25" s="32" t="str">
        <f>CONCATENATE("L",(COUNTIF($M$8:N25,"L")))</f>
        <v>L0</v>
      </c>
      <c r="F25" s="32" t="str">
        <f>CONCATENATE("TBC",(COUNTIF($M$8:N25,"TBC")))</f>
        <v>TBC17</v>
      </c>
      <c r="G25" s="14" t="str">
        <f>'Lookup Admin'!A19</f>
        <v>B10</v>
      </c>
      <c r="H25" s="63" t="str">
        <f>'Lookup Admin'!E19</f>
        <v>Is the source adequately protected against vandalism (deliberate contamination of source and unauthorised access)?</v>
      </c>
      <c r="I25" s="165" t="s">
        <v>320</v>
      </c>
      <c r="J25" s="15" t="str">
        <f>IF(I25="N/A","N/A",IF(I25=VLOOKUP(G25,'Lookup Admin'!A:C,3,FALSE),"H",""))</f>
        <v/>
      </c>
      <c r="K25" s="1"/>
      <c r="L25" s="115">
        <f>VLOOKUP(G25,'Lookup Admin'!A:D,4,FALSE)</f>
        <v>5</v>
      </c>
      <c r="M25" s="94" t="str">
        <f t="shared" si="3"/>
        <v>TBC</v>
      </c>
      <c r="N25" s="9"/>
      <c r="P25" s="61"/>
      <c r="Q25" s="61"/>
      <c r="R25" s="61"/>
      <c r="S25" s="61"/>
      <c r="T25" s="61"/>
      <c r="U25" s="61"/>
    </row>
    <row r="26" spans="1:21" ht="60" x14ac:dyDescent="0.25">
      <c r="A26" s="32" t="str">
        <f t="shared" ref="A26" si="4">IF(M26="VH",C26,IF(M26="H",B26,IF(M26="M",D26,IF(M26="L",E26,IF(M26="TBC",F26)))))</f>
        <v>TBC18</v>
      </c>
      <c r="B26" s="32" t="str">
        <f>CONCATENATE("H",(COUNTIF($M$8:M26,"H")))</f>
        <v>H0</v>
      </c>
      <c r="C26" s="32" t="str">
        <f>CONCATENATE("VH",(COUNTIF($M$8:M26,"VH")))</f>
        <v>VH0</v>
      </c>
      <c r="D26" s="32" t="str">
        <f>CONCATENATE("M",(COUNTIF($M$8:N26,"M")))</f>
        <v>M0</v>
      </c>
      <c r="E26" s="32" t="str">
        <f>CONCATENATE("L",(COUNTIF($M$8:N26,"L")))</f>
        <v>L0</v>
      </c>
      <c r="F26" s="32" t="str">
        <f>CONCATENATE("TBC",(COUNTIF($M$8:N26,"TBC")))</f>
        <v>TBC18</v>
      </c>
      <c r="G26" s="14" t="str">
        <f>'Lookup Admin'!A20</f>
        <v>B11</v>
      </c>
      <c r="H26" s="63" t="str">
        <f>'Lookup Admin'!E20</f>
        <v>Is there a risk of oil spill entering the supply (e.g. generators, household heating oil, farm fuel, generators, road traffic accident or the presence of a redundant tanker etc.)?</v>
      </c>
      <c r="I26" s="165" t="s">
        <v>320</v>
      </c>
      <c r="J26" s="15" t="str">
        <f>IF(I26="N/A","N/A",IF(I26=VLOOKUP(G26,'Lookup Admin'!A:C,3,FALSE),"H",""))</f>
        <v/>
      </c>
      <c r="K26" s="75"/>
      <c r="L26" s="115">
        <f>VLOOKUP(G26,'Lookup Admin'!A:D,4,FALSE)</f>
        <v>5</v>
      </c>
      <c r="M26" s="150" t="str">
        <f t="shared" ref="M26" si="5">IF(I26="TBC",IF(I26="N/A","","TBC"),IF(J26="H",IF(K26="","Likelihood Required",IF(K26*L26&lt;$U$10,"L", IF(K26*L26&lt;$U$11,"M",IF(K26*L26&lt;=$U$12,"H","VH")))),""))</f>
        <v>TBC</v>
      </c>
      <c r="N26" s="9"/>
      <c r="P26" s="149"/>
      <c r="Q26" s="149"/>
      <c r="R26" s="149"/>
      <c r="S26" s="149"/>
      <c r="T26" s="149"/>
      <c r="U26" s="149"/>
    </row>
    <row r="27" spans="1:21" x14ac:dyDescent="0.25">
      <c r="A27" s="32" t="b">
        <f t="shared" ref="A27:A39" si="6">IF(M27="VH",C27,IF(M27="H",B27,IF(M27="M",D27,IF(M27="L",E27,IF(M27="TBC",F27)))))</f>
        <v>0</v>
      </c>
      <c r="B27" s="32" t="str">
        <f>CONCATENATE("H",(COUNTIF($M$8:M27,"H")))</f>
        <v>H0</v>
      </c>
      <c r="C27" s="32" t="str">
        <f>CONCATENATE("VH",(COUNTIF($M$8:M27,"VH")))</f>
        <v>VH0</v>
      </c>
      <c r="D27" s="32" t="str">
        <f>CONCATENATE("M",(COUNTIF($M$8:N27,"M")))</f>
        <v>M0</v>
      </c>
      <c r="E27" s="32" t="str">
        <f>CONCATENATE("L",(COUNTIF($M$8:N27,"L")))</f>
        <v>L0</v>
      </c>
      <c r="F27" s="32" t="str">
        <f>CONCATENATE("TBC",(COUNTIF($M$8:N27,"TBC")))</f>
        <v>TBC18</v>
      </c>
      <c r="G27" s="14" t="str">
        <f>'Lookup Admin'!A21</f>
        <v>B12</v>
      </c>
      <c r="H27" s="64"/>
      <c r="I27" s="165" t="s">
        <v>321</v>
      </c>
      <c r="J27" s="15" t="str">
        <f>IF(I27="N/A","N/A",IF(I27=VLOOKUP(G27,'Lookup Admin'!A:C,3,FALSE),"H",""))</f>
        <v>N/A</v>
      </c>
      <c r="K27" s="75"/>
      <c r="L27" s="75"/>
      <c r="M27" s="122" t="str">
        <f t="shared" si="3"/>
        <v/>
      </c>
      <c r="N27" s="9"/>
      <c r="P27" s="61"/>
      <c r="Q27" s="61"/>
      <c r="R27" s="61"/>
      <c r="S27" s="61"/>
      <c r="T27" s="61"/>
      <c r="U27" s="61"/>
    </row>
    <row r="28" spans="1:21" x14ac:dyDescent="0.25">
      <c r="A28" s="32" t="b">
        <f t="shared" si="6"/>
        <v>0</v>
      </c>
      <c r="B28" s="32" t="str">
        <f>CONCATENATE("H",(COUNTIF($M$8:M28,"H")))</f>
        <v>H0</v>
      </c>
      <c r="C28" s="32" t="str">
        <f>CONCATENATE("VH",(COUNTIF($M$8:M28,"VH")))</f>
        <v>VH0</v>
      </c>
      <c r="D28" s="32" t="str">
        <f>CONCATENATE("M",(COUNTIF($M$8:N28,"M")))</f>
        <v>M0</v>
      </c>
      <c r="E28" s="32" t="str">
        <f>CONCATENATE("L",(COUNTIF($M$8:N28,"L")))</f>
        <v>L0</v>
      </c>
      <c r="F28" s="32" t="str">
        <f>CONCATENATE("TBC",(COUNTIF($M$8:N28,"TBC")))</f>
        <v>TBC18</v>
      </c>
      <c r="G28" s="14" t="str">
        <f>'Lookup Admin'!A22</f>
        <v>B13</v>
      </c>
      <c r="H28" s="64"/>
      <c r="I28" s="165" t="s">
        <v>321</v>
      </c>
      <c r="J28" s="15" t="str">
        <f>IF(I28="N/A","N/A",IF(I28=VLOOKUP(G28,'Lookup Admin'!A:C,3,FALSE),"H",""))</f>
        <v>N/A</v>
      </c>
      <c r="K28" s="75"/>
      <c r="L28" s="75"/>
      <c r="M28" s="122" t="str">
        <f t="shared" si="3"/>
        <v/>
      </c>
      <c r="N28" s="9"/>
      <c r="P28" s="61"/>
      <c r="Q28" s="61"/>
      <c r="R28" s="61"/>
      <c r="S28" s="61"/>
      <c r="T28" s="61"/>
      <c r="U28" s="61"/>
    </row>
    <row r="29" spans="1:21" x14ac:dyDescent="0.25">
      <c r="A29" s="32" t="b">
        <f t="shared" si="6"/>
        <v>0</v>
      </c>
      <c r="B29" s="32" t="str">
        <f>CONCATENATE("H",(COUNTIF($M$8:M29,"H")))</f>
        <v>H0</v>
      </c>
      <c r="C29" s="32" t="str">
        <f>CONCATENATE("VH",(COUNTIF($M$8:M29,"VH")))</f>
        <v>VH0</v>
      </c>
      <c r="D29" s="32" t="str">
        <f>CONCATENATE("M",(COUNTIF($M$8:N29,"M")))</f>
        <v>M0</v>
      </c>
      <c r="E29" s="32" t="str">
        <f>CONCATENATE("L",(COUNTIF($M$8:N29,"L")))</f>
        <v>L0</v>
      </c>
      <c r="F29" s="32" t="str">
        <f>CONCATENATE("TBC",(COUNTIF($M$8:N29,"TBC")))</f>
        <v>TBC18</v>
      </c>
      <c r="G29" s="14" t="str">
        <f>'Lookup Admin'!A23</f>
        <v>B14</v>
      </c>
      <c r="H29" s="64"/>
      <c r="I29" s="165" t="s">
        <v>321</v>
      </c>
      <c r="J29" s="15" t="str">
        <f>IF(I29="N/A","N/A",IF(I29=VLOOKUP(G29,'Lookup Admin'!A:C,3,FALSE),"H",""))</f>
        <v>N/A</v>
      </c>
      <c r="K29" s="75"/>
      <c r="L29" s="75"/>
      <c r="M29" s="122" t="str">
        <f t="shared" si="3"/>
        <v/>
      </c>
      <c r="N29" s="9"/>
      <c r="P29" s="61"/>
      <c r="Q29" s="61"/>
      <c r="R29" s="61"/>
      <c r="S29" s="61"/>
      <c r="T29" s="61"/>
      <c r="U29" s="61"/>
    </row>
    <row r="30" spans="1:21" x14ac:dyDescent="0.25">
      <c r="A30" s="32"/>
      <c r="B30" s="32"/>
      <c r="C30" s="32"/>
      <c r="D30" s="32"/>
      <c r="E30" s="32"/>
      <c r="F30" s="32"/>
      <c r="G30" s="226" t="str">
        <f>'Lookup Admin'!A24</f>
        <v>Section B - Radioactivity</v>
      </c>
      <c r="H30" s="247"/>
      <c r="I30" s="97"/>
      <c r="J30" s="96"/>
      <c r="K30" s="97"/>
      <c r="L30" s="115"/>
      <c r="M30" s="122"/>
      <c r="N30" s="98"/>
    </row>
    <row r="31" spans="1:21" ht="30" x14ac:dyDescent="0.25">
      <c r="A31" s="32" t="str">
        <f t="shared" si="6"/>
        <v>TBC19</v>
      </c>
      <c r="B31" s="32" t="str">
        <f>CONCATENATE("H",(COUNTIF($M$8:M31,"H")))</f>
        <v>H0</v>
      </c>
      <c r="C31" s="32" t="str">
        <f>CONCATENATE("VH",(COUNTIF($M$8:M31,"VH")))</f>
        <v>VH0</v>
      </c>
      <c r="D31" s="32" t="str">
        <f>CONCATENATE("M",(COUNTIF($M$8:N31,"M")))</f>
        <v>M0</v>
      </c>
      <c r="E31" s="32" t="str">
        <f>CONCATENATE("L",(COUNTIF($M$8:N31,"L")))</f>
        <v>L0</v>
      </c>
      <c r="F31" s="32" t="str">
        <f>CONCATENATE("TBC",(COUNTIF($M$8:N31,"TBC")))</f>
        <v>TBC19</v>
      </c>
      <c r="G31" s="14" t="str">
        <f>'Lookup Admin'!A25</f>
        <v>B15</v>
      </c>
      <c r="H31" s="63" t="str">
        <f>'Lookup Admin'!E25</f>
        <v>Are there any man made sources of tritium in the catchment which could affect the water supply?</v>
      </c>
      <c r="I31" s="165" t="s">
        <v>320</v>
      </c>
      <c r="J31" s="15" t="str">
        <f>IF(I31="N/A","N/A",IF(I31=VLOOKUP(G31,'Lookup Admin'!A:C,3,FALSE),"H",""))</f>
        <v/>
      </c>
      <c r="K31" s="75"/>
      <c r="L31" s="115">
        <f>VLOOKUP(G31,'Lookup Admin'!A:D,4,FALSE)</f>
        <v>5</v>
      </c>
      <c r="M31" s="122" t="str">
        <f t="shared" ref="M31:M39" si="7">IF(I31="TBC",IF(I31="N/A","","TBC"),IF(J31="H",IF(K31="","Likelihood Required",IF(K31*L31&lt;$U$10,"L", IF(K31*L31&lt;$U$11,"M",IF(K31*L31&lt;=$U$12,"H","VH")))),""))</f>
        <v>TBC</v>
      </c>
      <c r="N31" s="9"/>
    </row>
    <row r="32" spans="1:21" ht="45" x14ac:dyDescent="0.25">
      <c r="A32" s="32" t="str">
        <f t="shared" si="6"/>
        <v>TBC20</v>
      </c>
      <c r="B32" s="32" t="str">
        <f>CONCATENATE("H",(COUNTIF($M$8:M32,"H")))</f>
        <v>H0</v>
      </c>
      <c r="C32" s="32" t="str">
        <f>CONCATENATE("VH",(COUNTIF($M$8:M32,"VH")))</f>
        <v>VH0</v>
      </c>
      <c r="D32" s="32" t="str">
        <f>CONCATENATE("M",(COUNTIF($M$8:N32,"M")))</f>
        <v>M0</v>
      </c>
      <c r="E32" s="32" t="str">
        <f>CONCATENATE("L",(COUNTIF($M$8:N32,"L")))</f>
        <v>L0</v>
      </c>
      <c r="F32" s="32" t="str">
        <f>CONCATENATE("TBC",(COUNTIF($M$8:N32,"TBC")))</f>
        <v>TBC20</v>
      </c>
      <c r="G32" s="14" t="str">
        <f>'Lookup Admin'!A26</f>
        <v>B16</v>
      </c>
      <c r="H32" s="63" t="str">
        <f>'Lookup Admin'!E26</f>
        <v>Has the Environment Agency any record of historic pollution event(s) in the catchment which contained radioactive substances?</v>
      </c>
      <c r="I32" s="165" t="s">
        <v>320</v>
      </c>
      <c r="J32" s="15" t="str">
        <f>IF(I32="N/A","N/A",IF(I32=VLOOKUP(G32,'Lookup Admin'!A:C,3,FALSE),"H",""))</f>
        <v/>
      </c>
      <c r="K32" s="75"/>
      <c r="L32" s="115">
        <f>VLOOKUP(G32,'Lookup Admin'!A:D,4,FALSE)</f>
        <v>5</v>
      </c>
      <c r="M32" s="122" t="str">
        <f t="shared" si="7"/>
        <v>TBC</v>
      </c>
      <c r="N32" s="9"/>
    </row>
    <row r="33" spans="1:21" ht="45" x14ac:dyDescent="0.25">
      <c r="A33" s="32" t="str">
        <f t="shared" si="6"/>
        <v>TBC21</v>
      </c>
      <c r="B33" s="32" t="str">
        <f>CONCATENATE("H",(COUNTIF($M$8:M33,"H")))</f>
        <v>H0</v>
      </c>
      <c r="C33" s="32" t="str">
        <f>CONCATENATE("VH",(COUNTIF($M$8:M33,"VH")))</f>
        <v>VH0</v>
      </c>
      <c r="D33" s="32" t="str">
        <f>CONCATENATE("M",(COUNTIF($M$8:N33,"M")))</f>
        <v>M0</v>
      </c>
      <c r="E33" s="32" t="str">
        <f>CONCATENATE("L",(COUNTIF($M$8:N33,"L")))</f>
        <v>L0</v>
      </c>
      <c r="F33" s="32" t="str">
        <f>CONCATENATE("TBC",(COUNTIF($M$8:N33,"TBC")))</f>
        <v>TBC21</v>
      </c>
      <c r="G33" s="14" t="str">
        <f>'Lookup Admin'!A27</f>
        <v>B17</v>
      </c>
      <c r="H33" s="63" t="str">
        <f>'Lookup Admin'!E27</f>
        <v>Does the local water company have a notice allowing them to cease monitoring for tritium or ID for abstraction points from the same aquifer?</v>
      </c>
      <c r="I33" s="165" t="s">
        <v>320</v>
      </c>
      <c r="J33" s="15" t="str">
        <f>IF(I33="N/A","N/A",IF(I33=VLOOKUP(G33,'Lookup Admin'!A:C,3,FALSE),"H",""))</f>
        <v/>
      </c>
      <c r="K33" s="75"/>
      <c r="L33" s="115">
        <f>VLOOKUP(G33,'Lookup Admin'!A:D,4,FALSE)</f>
        <v>5</v>
      </c>
      <c r="M33" s="122" t="str">
        <f t="shared" si="7"/>
        <v>TBC</v>
      </c>
      <c r="N33" s="9"/>
      <c r="P33" s="121"/>
      <c r="Q33" s="121"/>
      <c r="R33" s="121"/>
      <c r="S33" s="121"/>
      <c r="T33" s="121"/>
      <c r="U33" s="121"/>
    </row>
    <row r="34" spans="1:21" ht="60" x14ac:dyDescent="0.25">
      <c r="A34" s="32" t="str">
        <f t="shared" si="6"/>
        <v>TBC22</v>
      </c>
      <c r="B34" s="32" t="str">
        <f>CONCATENATE("H",(COUNTIF($M$8:M34,"H")))</f>
        <v>H0</v>
      </c>
      <c r="C34" s="32" t="str">
        <f>CONCATENATE("VH",(COUNTIF($M$8:M34,"VH")))</f>
        <v>VH0</v>
      </c>
      <c r="D34" s="32" t="str">
        <f>CONCATENATE("M",(COUNTIF($M$8:N34,"M")))</f>
        <v>M0</v>
      </c>
      <c r="E34" s="32" t="str">
        <f>CONCATENATE("L",(COUNTIF($M$8:N34,"L")))</f>
        <v>L0</v>
      </c>
      <c r="F34" s="32" t="str">
        <f>CONCATENATE("TBC",(COUNTIF($M$8:N34,"TBC")))</f>
        <v>TBC22</v>
      </c>
      <c r="G34" s="14" t="str">
        <f>'Lookup Admin'!A28</f>
        <v>B18</v>
      </c>
      <c r="H34" s="63" t="str">
        <f>'Lookup Admin'!E28</f>
        <v>Is there any monitoring data (EA/Wco/LA) for radioactive substances in this supply or another supply in the same water body indicating levels above the standard/value?</v>
      </c>
      <c r="I34" s="165" t="s">
        <v>320</v>
      </c>
      <c r="J34" s="15" t="str">
        <f>IF(I34="N/A","N/A",IF(I34=VLOOKUP(G34,'Lookup Admin'!A:C,3,FALSE),"H",""))</f>
        <v/>
      </c>
      <c r="K34" s="75"/>
      <c r="L34" s="115">
        <f>VLOOKUP(G34,'Lookup Admin'!A:D,4,FALSE)</f>
        <v>5</v>
      </c>
      <c r="M34" s="122" t="str">
        <f t="shared" si="7"/>
        <v>TBC</v>
      </c>
      <c r="N34" s="9"/>
      <c r="P34" s="121"/>
      <c r="Q34" s="121"/>
      <c r="R34" s="121"/>
      <c r="S34" s="121"/>
      <c r="T34" s="121"/>
      <c r="U34" s="121"/>
    </row>
    <row r="35" spans="1:21" ht="45" x14ac:dyDescent="0.25">
      <c r="A35" s="32" t="str">
        <f t="shared" si="6"/>
        <v>TBC23</v>
      </c>
      <c r="B35" s="32" t="str">
        <f>CONCATENATE("H",(COUNTIF($M$8:M35,"H")))</f>
        <v>H0</v>
      </c>
      <c r="C35" s="32" t="str">
        <f>CONCATENATE("VH",(COUNTIF($M$8:M35,"VH")))</f>
        <v>VH0</v>
      </c>
      <c r="D35" s="32" t="str">
        <f>CONCATENATE("M",(COUNTIF($M$8:N35,"M")))</f>
        <v>M0</v>
      </c>
      <c r="E35" s="32" t="str">
        <f>CONCATENATE("L",(COUNTIF($M$8:N35,"L")))</f>
        <v>L0</v>
      </c>
      <c r="F35" s="32" t="str">
        <f>CONCATENATE("TBC",(COUNTIF($M$8:N35,"TBC")))</f>
        <v>TBC23</v>
      </c>
      <c r="G35" s="14" t="str">
        <f>'Lookup Admin'!A29</f>
        <v>B19</v>
      </c>
      <c r="H35" s="63" t="str">
        <f>'Lookup Admin'!E29</f>
        <v>Does the ‘Radioactivity in Food and the environment’ report indicate the likely presence of radioactive substances?</v>
      </c>
      <c r="I35" s="165" t="s">
        <v>320</v>
      </c>
      <c r="J35" s="15" t="str">
        <f>IF(I35="N/A","N/A",IF(I35=VLOOKUP(G35,'Lookup Admin'!A:C,3,FALSE),"H",""))</f>
        <v/>
      </c>
      <c r="K35" s="75"/>
      <c r="L35" s="115">
        <f>VLOOKUP(G35,'Lookup Admin'!A:D,4,FALSE)</f>
        <v>4</v>
      </c>
      <c r="M35" s="122" t="str">
        <f t="shared" si="7"/>
        <v>TBC</v>
      </c>
      <c r="N35" s="9"/>
      <c r="P35" s="121"/>
      <c r="Q35" s="121"/>
      <c r="R35" s="121"/>
      <c r="S35" s="121"/>
      <c r="T35" s="121"/>
      <c r="U35" s="121"/>
    </row>
    <row r="36" spans="1:21" s="32" customFormat="1" ht="45" x14ac:dyDescent="0.25">
      <c r="A36" s="32" t="str">
        <f t="shared" si="6"/>
        <v>TBC24</v>
      </c>
      <c r="B36" s="32" t="str">
        <f>CONCATENATE("H",(COUNTIF($M$8:M36,"H")))</f>
        <v>H0</v>
      </c>
      <c r="C36" s="32" t="str">
        <f>CONCATENATE("VH",(COUNTIF($M$8:M36,"VH")))</f>
        <v>VH0</v>
      </c>
      <c r="D36" s="32" t="str">
        <f>CONCATENATE("M",(COUNTIF($M$8:N36,"M")))</f>
        <v>M0</v>
      </c>
      <c r="E36" s="32" t="str">
        <f>CONCATENATE("L",(COUNTIF($M$8:N36,"L")))</f>
        <v>L0</v>
      </c>
      <c r="F36" s="32" t="str">
        <f>CONCATENATE("TBC",(COUNTIF($M$8:N36,"TBC")))</f>
        <v>TBC24</v>
      </c>
      <c r="G36" s="14" t="str">
        <f>'Lookup Admin'!A30</f>
        <v>B20</v>
      </c>
      <c r="H36" s="63" t="str">
        <f>'Lookup Admin'!E30</f>
        <v>If gross alpha or gross beta exceed the limit, does the Indicative Dose (ID)calculation confirm the value is &lt;0.1mSv?</v>
      </c>
      <c r="I36" s="165" t="s">
        <v>320</v>
      </c>
      <c r="J36" s="15" t="str">
        <f>IF(I36="N/A","N/A",IF(I36=VLOOKUP(G36,'Lookup Admin'!A:C,3,FALSE),"H",""))</f>
        <v/>
      </c>
      <c r="K36" s="75"/>
      <c r="L36" s="115">
        <f>VLOOKUP(G36,'Lookup Admin'!A:D,4,FALSE)</f>
        <v>5</v>
      </c>
      <c r="M36" s="122" t="str">
        <f t="shared" si="7"/>
        <v>TBC</v>
      </c>
      <c r="N36" s="9"/>
      <c r="P36" s="71"/>
      <c r="Q36" s="71"/>
      <c r="R36" s="71"/>
      <c r="S36" s="71"/>
      <c r="T36" s="71"/>
      <c r="U36" s="71"/>
    </row>
    <row r="37" spans="1:21" x14ac:dyDescent="0.25">
      <c r="A37" s="32" t="b">
        <f t="shared" si="6"/>
        <v>0</v>
      </c>
      <c r="B37" s="32" t="str">
        <f>CONCATENATE("H",(COUNTIF($M$8:M37,"H")))</f>
        <v>H0</v>
      </c>
      <c r="C37" s="32" t="str">
        <f>CONCATENATE("VH",(COUNTIF($M$8:M37,"VH")))</f>
        <v>VH0</v>
      </c>
      <c r="D37" s="32" t="str">
        <f>CONCATENATE("M",(COUNTIF($M$8:N37,"M")))</f>
        <v>M0</v>
      </c>
      <c r="E37" s="32" t="str">
        <f>CONCATENATE("L",(COUNTIF($M$8:N37,"L")))</f>
        <v>L0</v>
      </c>
      <c r="F37" s="32" t="str">
        <f>CONCATENATE("TBC",(COUNTIF($M$8:N37,"TBC")))</f>
        <v>TBC24</v>
      </c>
      <c r="G37" s="14" t="str">
        <f>'Lookup Admin'!A31</f>
        <v>B21</v>
      </c>
      <c r="H37" s="64"/>
      <c r="I37" s="165" t="s">
        <v>321</v>
      </c>
      <c r="J37" s="15" t="str">
        <f>IF(I37="N/A","N/A",IF(I37=VLOOKUP(G37,'Lookup Admin'!A:C,3,FALSE),"H",""))</f>
        <v>N/A</v>
      </c>
      <c r="K37" s="75"/>
      <c r="L37" s="75"/>
      <c r="M37" s="122" t="str">
        <f t="shared" si="7"/>
        <v/>
      </c>
      <c r="N37" s="9"/>
    </row>
    <row r="38" spans="1:21" x14ac:dyDescent="0.25">
      <c r="A38" s="32" t="b">
        <f t="shared" si="6"/>
        <v>0</v>
      </c>
      <c r="B38" s="32" t="str">
        <f>CONCATENATE("H",(COUNTIF($M$8:M38,"H")))</f>
        <v>H0</v>
      </c>
      <c r="C38" s="32" t="str">
        <f>CONCATENATE("VH",(COUNTIF($M$8:M38,"VH")))</f>
        <v>VH0</v>
      </c>
      <c r="D38" s="32" t="str">
        <f>CONCATENATE("M",(COUNTIF($M$8:N38,"M")))</f>
        <v>M0</v>
      </c>
      <c r="E38" s="32" t="str">
        <f>CONCATENATE("L",(COUNTIF($M$8:N38,"L")))</f>
        <v>L0</v>
      </c>
      <c r="F38" s="32" t="str">
        <f>CONCATENATE("TBC",(COUNTIF($M$8:N38,"TBC")))</f>
        <v>TBC24</v>
      </c>
      <c r="G38" s="14" t="str">
        <f>'Lookup Admin'!A32</f>
        <v>B22</v>
      </c>
      <c r="H38" s="64"/>
      <c r="I38" s="165" t="s">
        <v>321</v>
      </c>
      <c r="J38" s="15" t="str">
        <f>IF(I38="N/A","N/A",IF(I38=VLOOKUP(G38,'Lookup Admin'!A:C,3,FALSE),"H",""))</f>
        <v>N/A</v>
      </c>
      <c r="K38" s="75"/>
      <c r="L38" s="75"/>
      <c r="M38" s="122" t="str">
        <f t="shared" si="7"/>
        <v/>
      </c>
      <c r="N38" s="9"/>
    </row>
    <row r="39" spans="1:21" x14ac:dyDescent="0.25">
      <c r="A39" s="32" t="b">
        <f t="shared" si="6"/>
        <v>0</v>
      </c>
      <c r="B39" s="32" t="str">
        <f>CONCATENATE("H",(COUNTIF($M$8:M39,"H")))</f>
        <v>H0</v>
      </c>
      <c r="C39" s="32" t="str">
        <f>CONCATENATE("VH",(COUNTIF($M$8:M39,"VH")))</f>
        <v>VH0</v>
      </c>
      <c r="D39" s="32" t="str">
        <f>CONCATENATE("M",(COUNTIF($M$8:N39,"M")))</f>
        <v>M0</v>
      </c>
      <c r="E39" s="32" t="str">
        <f>CONCATENATE("L",(COUNTIF($M$8:N39,"L")))</f>
        <v>L0</v>
      </c>
      <c r="F39" s="32" t="str">
        <f>CONCATENATE("TBC",(COUNTIF($M$8:N39,"TBC")))</f>
        <v>TBC24</v>
      </c>
      <c r="G39" s="14" t="str">
        <f>'Lookup Admin'!A33</f>
        <v>B23</v>
      </c>
      <c r="H39" s="64"/>
      <c r="I39" s="165" t="s">
        <v>321</v>
      </c>
      <c r="J39" s="15" t="str">
        <f>IF(I39="N/A","N/A",IF(I39=VLOOKUP(G39,'Lookup Admin'!A:C,3,FALSE),"H",""))</f>
        <v>N/A</v>
      </c>
      <c r="K39" s="75"/>
      <c r="L39" s="75"/>
      <c r="M39" s="122" t="str">
        <f t="shared" si="7"/>
        <v/>
      </c>
      <c r="N39" s="9"/>
      <c r="P39" s="121"/>
      <c r="Q39" s="121"/>
      <c r="R39" s="121"/>
      <c r="S39" s="121"/>
      <c r="T39" s="121"/>
      <c r="U39" s="121"/>
    </row>
    <row r="40" spans="1:21" s="17" customFormat="1" ht="15.75" x14ac:dyDescent="0.25">
      <c r="A40" s="32"/>
      <c r="B40" s="32"/>
      <c r="C40" s="32"/>
      <c r="D40" s="32"/>
      <c r="E40" s="32"/>
      <c r="F40" s="32"/>
      <c r="G40" s="226" t="str">
        <f>'Lookup Admin'!A34</f>
        <v>Section C - SOURCE: Catchment of Surface Water Supply (including springs)</v>
      </c>
      <c r="H40" s="247"/>
      <c r="I40" s="76"/>
      <c r="J40" s="15"/>
      <c r="K40" s="97"/>
      <c r="L40" s="96"/>
      <c r="M40" s="94"/>
      <c r="N40" s="98"/>
      <c r="P40" s="62"/>
      <c r="Q40" s="62"/>
      <c r="R40" s="62"/>
      <c r="S40" s="62"/>
      <c r="T40" s="62"/>
      <c r="U40" s="62"/>
    </row>
    <row r="41" spans="1:21" ht="45" x14ac:dyDescent="0.25">
      <c r="A41" s="32" t="str">
        <f t="shared" si="2"/>
        <v>TBC25</v>
      </c>
      <c r="B41" s="32" t="str">
        <f>CONCATENATE("H",(COUNTIF($M$8:M41,"H")))</f>
        <v>H0</v>
      </c>
      <c r="C41" s="32" t="str">
        <f>CONCATENATE("VH",(COUNTIF($M$8:M41,"VH")))</f>
        <v>VH0</v>
      </c>
      <c r="D41" s="32" t="str">
        <f>CONCATENATE("M",(COUNTIF($M$8:N41,"M")))</f>
        <v>M0</v>
      </c>
      <c r="E41" s="32" t="str">
        <f>CONCATENATE("L",(COUNTIF($M$8:N41,"L")))</f>
        <v>L0</v>
      </c>
      <c r="F41" s="32" t="str">
        <f>CONCATENATE("TBC",(COUNTIF($M$8:N41,"TBC")))</f>
        <v>TBC25</v>
      </c>
      <c r="G41" s="14" t="str">
        <f>'Lookup Admin'!A35</f>
        <v>C1</v>
      </c>
      <c r="H41" s="63" t="str">
        <f>'Lookup Admin'!E35</f>
        <v>Is there a noticeable change in the appearance of the water from time to time (colour, cloudiness/turbidity)?</v>
      </c>
      <c r="I41" s="173" t="str">
        <f>IF($I$57="N/A","N/A","TBC")</f>
        <v>TBC</v>
      </c>
      <c r="J41" s="15" t="str">
        <f>IF(I41="N/A","N/A",IF(I41=VLOOKUP(G41,'Lookup Admin'!A:C,3,FALSE),"H",""))</f>
        <v/>
      </c>
      <c r="K41" s="1"/>
      <c r="L41" s="115">
        <f>VLOOKUP(G41,'Lookup Admin'!A:D,4,FALSE)</f>
        <v>4</v>
      </c>
      <c r="M41" s="94" t="str">
        <f t="shared" si="1"/>
        <v>TBC</v>
      </c>
      <c r="N41" s="9"/>
    </row>
    <row r="42" spans="1:21" ht="60" x14ac:dyDescent="0.25">
      <c r="A42" s="32" t="str">
        <f t="shared" si="2"/>
        <v>TBC26</v>
      </c>
      <c r="B42" s="32" t="str">
        <f>CONCATENATE("H",(COUNTIF($M$8:M42,"H")))</f>
        <v>H0</v>
      </c>
      <c r="C42" s="32" t="str">
        <f>CONCATENATE("VH",(COUNTIF($M$8:M42,"VH")))</f>
        <v>VH0</v>
      </c>
      <c r="D42" s="32" t="str">
        <f>CONCATENATE("M",(COUNTIF($M$8:N42,"M")))</f>
        <v>M0</v>
      </c>
      <c r="E42" s="32" t="str">
        <f>CONCATENATE("L",(COUNTIF($M$8:N42,"L")))</f>
        <v>L0</v>
      </c>
      <c r="F42" s="32" t="str">
        <f>CONCATENATE("TBC",(COUNTIF($M$8:N42,"TBC")))</f>
        <v>TBC26</v>
      </c>
      <c r="G42" s="14" t="str">
        <f>'Lookup Admin'!A36</f>
        <v>C2</v>
      </c>
      <c r="H42" s="63" t="str">
        <f>'Lookup Admin'!E36</f>
        <v>Is the source exposed to risks of faecal contamination from wildlife (this will always be yes for all surface water sources, i.e. rivers, lakes and streams)?</v>
      </c>
      <c r="I42" s="173" t="str">
        <f t="shared" ref="I42:I53" si="8">IF($I$57="N/A","N/A","TBC")</f>
        <v>TBC</v>
      </c>
      <c r="J42" s="15" t="str">
        <f>IF(I42="N/A","N/A",IF(I42=VLOOKUP(G42,'Lookup Admin'!A:C,3,FALSE),"H",""))</f>
        <v/>
      </c>
      <c r="K42" s="163"/>
      <c r="L42" s="115">
        <f>VLOOKUP(G42,'Lookup Admin'!A:D,4,FALSE)</f>
        <v>3</v>
      </c>
      <c r="M42" s="164" t="str">
        <f t="shared" ref="M42:M56" si="9">IF(I42="TBC",IF(I42="N/A","","TBC"),IF(J42="H",IF(K42="","Likelihood Required",IF(K42*L42&lt;$U$10,"L", IF(K42*L42&lt;$U$11,"M",IF(K42*L42&lt;=$U$12,"H","VH")))),""))</f>
        <v>TBC</v>
      </c>
      <c r="N42" s="9"/>
    </row>
    <row r="43" spans="1:21" ht="30" x14ac:dyDescent="0.25">
      <c r="A43" s="32" t="str">
        <f t="shared" si="2"/>
        <v>TBC27</v>
      </c>
      <c r="B43" s="32" t="str">
        <f>CONCATENATE("H",(COUNTIF($M$8:M43,"H")))</f>
        <v>H0</v>
      </c>
      <c r="C43" s="32" t="str">
        <f>CONCATENATE("VH",(COUNTIF($M$8:M43,"VH")))</f>
        <v>VH0</v>
      </c>
      <c r="D43" s="32" t="str">
        <f>CONCATENATE("M",(COUNTIF($M$8:N43,"M")))</f>
        <v>M0</v>
      </c>
      <c r="E43" s="32" t="str">
        <f>CONCATENATE("L",(COUNTIF($M$8:N43,"L")))</f>
        <v>L0</v>
      </c>
      <c r="F43" s="32" t="str">
        <f>CONCATENATE("TBC",(COUNTIF($M$8:N43,"TBC")))</f>
        <v>TBC27</v>
      </c>
      <c r="G43" s="14" t="str">
        <f>'Lookup Admin'!A37</f>
        <v>C3</v>
      </c>
      <c r="H43" s="63" t="str">
        <f>'Lookup Admin'!E37</f>
        <v>Is there waste-water discharging biological matter into the source?</v>
      </c>
      <c r="I43" s="173" t="str">
        <f t="shared" si="8"/>
        <v>TBC</v>
      </c>
      <c r="J43" s="15" t="str">
        <f>IF(I43="N/A","N/A",IF(I43=VLOOKUP(G43,'Lookup Admin'!A:C,3,FALSE),"H",""))</f>
        <v/>
      </c>
      <c r="K43" s="163"/>
      <c r="L43" s="115">
        <f>VLOOKUP(G43,'Lookup Admin'!A:D,4,FALSE)</f>
        <v>5</v>
      </c>
      <c r="M43" s="164" t="str">
        <f t="shared" si="9"/>
        <v>TBC</v>
      </c>
      <c r="N43" s="9"/>
    </row>
    <row r="44" spans="1:21" ht="30" x14ac:dyDescent="0.25">
      <c r="A44" s="32" t="str">
        <f t="shared" si="2"/>
        <v>TBC28</v>
      </c>
      <c r="B44" s="32" t="str">
        <f>CONCATENATE("H",(COUNTIF($M$8:M44,"H")))</f>
        <v>H0</v>
      </c>
      <c r="C44" s="32" t="str">
        <f>CONCATENATE("VH",(COUNTIF($M$8:M44,"VH")))</f>
        <v>VH0</v>
      </c>
      <c r="D44" s="32" t="str">
        <f>CONCATENATE("M",(COUNTIF($M$8:N44,"M")))</f>
        <v>M0</v>
      </c>
      <c r="E44" s="32" t="str">
        <f>CONCATENATE("L",(COUNTIF($M$8:N44,"L")))</f>
        <v>L0</v>
      </c>
      <c r="F44" s="32" t="str">
        <f>CONCATENATE("TBC",(COUNTIF($M$8:N44,"TBC")))</f>
        <v>TBC28</v>
      </c>
      <c r="G44" s="14" t="str">
        <f>'Lookup Admin'!A38</f>
        <v>C4</v>
      </c>
      <c r="H44" s="63" t="str">
        <f>'Lookup Admin'!E38</f>
        <v>Is there waste-water discharging chemical substances into the source?</v>
      </c>
      <c r="I44" s="173" t="str">
        <f t="shared" si="8"/>
        <v>TBC</v>
      </c>
      <c r="J44" s="15" t="str">
        <f>IF(I44="N/A","N/A",IF(I44=VLOOKUP(G44,'Lookup Admin'!A:C,3,FALSE),"H",""))</f>
        <v/>
      </c>
      <c r="K44" s="163"/>
      <c r="L44" s="115">
        <f>VLOOKUP(G44,'Lookup Admin'!A:D,4,FALSE)</f>
        <v>4</v>
      </c>
      <c r="M44" s="164" t="str">
        <f t="shared" si="9"/>
        <v>TBC</v>
      </c>
      <c r="N44" s="9"/>
    </row>
    <row r="45" spans="1:21" ht="30" x14ac:dyDescent="0.25">
      <c r="A45" s="32" t="str">
        <f t="shared" si="2"/>
        <v>TBC29</v>
      </c>
      <c r="B45" s="32" t="str">
        <f>CONCATENATE("H",(COUNTIF($M$8:M45,"H")))</f>
        <v>H0</v>
      </c>
      <c r="C45" s="32" t="str">
        <f>CONCATENATE("VH",(COUNTIF($M$8:M45,"VH")))</f>
        <v>VH0</v>
      </c>
      <c r="D45" s="32" t="str">
        <f>CONCATENATE("M",(COUNTIF($M$8:N45,"M")))</f>
        <v>M0</v>
      </c>
      <c r="E45" s="32" t="str">
        <f>CONCATENATE("L",(COUNTIF($M$8:N45,"L")))</f>
        <v>L0</v>
      </c>
      <c r="F45" s="32" t="str">
        <f>CONCATENATE("TBC",(COUNTIF($M$8:N45,"TBC")))</f>
        <v>TBC29</v>
      </c>
      <c r="G45" s="14" t="str">
        <f>'Lookup Admin'!A39</f>
        <v>C5</v>
      </c>
      <c r="H45" s="63" t="str">
        <f>'Lookup Admin'!E39</f>
        <v>Are there unbunded stores of farm waste or silage in the catchment?</v>
      </c>
      <c r="I45" s="173" t="str">
        <f t="shared" si="8"/>
        <v>TBC</v>
      </c>
      <c r="J45" s="15" t="str">
        <f>IF(I45="N/A","N/A",IF(I45=VLOOKUP(G45,'Lookup Admin'!A:C,3,FALSE),"H",""))</f>
        <v/>
      </c>
      <c r="K45" s="163"/>
      <c r="L45" s="115">
        <f>VLOOKUP(G45,'Lookup Admin'!A:D,4,FALSE)</f>
        <v>5</v>
      </c>
      <c r="M45" s="164" t="str">
        <f t="shared" si="9"/>
        <v>TBC</v>
      </c>
      <c r="N45" s="9"/>
    </row>
    <row r="46" spans="1:21" ht="30" x14ac:dyDescent="0.25">
      <c r="A46" s="32" t="str">
        <f t="shared" si="2"/>
        <v>TBC30</v>
      </c>
      <c r="B46" s="32" t="str">
        <f>CONCATENATE("H",(COUNTIF($M$8:M46,"H")))</f>
        <v>H0</v>
      </c>
      <c r="C46" s="32" t="str">
        <f>CONCATENATE("VH",(COUNTIF($M$8:M46,"VH")))</f>
        <v>VH0</v>
      </c>
      <c r="D46" s="32" t="str">
        <f>CONCATENATE("M",(COUNTIF($M$8:N46,"M")))</f>
        <v>M0</v>
      </c>
      <c r="E46" s="32" t="str">
        <f>CONCATENATE("L",(COUNTIF($M$8:N46,"L")))</f>
        <v>L0</v>
      </c>
      <c r="F46" s="32" t="str">
        <f>CONCATENATE("TBC",(COUNTIF($M$8:N46,"TBC")))</f>
        <v>TBC30</v>
      </c>
      <c r="G46" s="14" t="str">
        <f>'Lookup Admin'!A40</f>
        <v>C6</v>
      </c>
      <c r="H46" s="63" t="str">
        <f>'Lookup Admin'!E40</f>
        <v>Is local forestry activity causing or likely to cause suspended particles in the source water?</v>
      </c>
      <c r="I46" s="173" t="str">
        <f t="shared" si="8"/>
        <v>TBC</v>
      </c>
      <c r="J46" s="15" t="str">
        <f>IF(I46="N/A","N/A",IF(I46=VLOOKUP(G46,'Lookup Admin'!A:C,3,FALSE),"H",""))</f>
        <v/>
      </c>
      <c r="K46" s="163"/>
      <c r="L46" s="115">
        <f>VLOOKUP(G46,'Lookup Admin'!A:D,4,FALSE)</f>
        <v>3</v>
      </c>
      <c r="M46" s="164" t="str">
        <f t="shared" si="9"/>
        <v>TBC</v>
      </c>
      <c r="N46" s="9"/>
    </row>
    <row r="47" spans="1:21" ht="30" x14ac:dyDescent="0.25">
      <c r="A47" s="32" t="str">
        <f t="shared" si="2"/>
        <v>TBC31</v>
      </c>
      <c r="B47" s="32" t="str">
        <f>CONCATENATE("H",(COUNTIF($M$8:M47,"H")))</f>
        <v>H0</v>
      </c>
      <c r="C47" s="32" t="str">
        <f>CONCATENATE("VH",(COUNTIF($M$8:M47,"VH")))</f>
        <v>VH0</v>
      </c>
      <c r="D47" s="32" t="str">
        <f>CONCATENATE("M",(COUNTIF($M$8:N47,"M")))</f>
        <v>M0</v>
      </c>
      <c r="E47" s="32" t="str">
        <f>CONCATENATE("L",(COUNTIF($M$8:N47,"L")))</f>
        <v>L0</v>
      </c>
      <c r="F47" s="32" t="str">
        <f>CONCATENATE("TBC",(COUNTIF($M$8:N47,"TBC")))</f>
        <v>TBC31</v>
      </c>
      <c r="G47" s="14" t="str">
        <f>'Lookup Admin'!A41</f>
        <v>C7</v>
      </c>
      <c r="H47" s="63" t="str">
        <f>'Lookup Admin'!E41</f>
        <v>Is freshwater aquaculture practised upstream, causing contamination (feed, pesticides etc.)?</v>
      </c>
      <c r="I47" s="173" t="str">
        <f t="shared" si="8"/>
        <v>TBC</v>
      </c>
      <c r="J47" s="15" t="str">
        <f>IF(I47="N/A","N/A",IF(I47=VLOOKUP(G47,'Lookup Admin'!A:C,3,FALSE),"H",""))</f>
        <v/>
      </c>
      <c r="K47" s="163"/>
      <c r="L47" s="115">
        <f>VLOOKUP(G47,'Lookup Admin'!A:D,4,FALSE)</f>
        <v>4</v>
      </c>
      <c r="M47" s="164" t="str">
        <f t="shared" si="9"/>
        <v>TBC</v>
      </c>
      <c r="N47" s="9"/>
    </row>
    <row r="48" spans="1:21" ht="60" x14ac:dyDescent="0.25">
      <c r="A48" s="32" t="str">
        <f t="shared" si="2"/>
        <v>TBC32</v>
      </c>
      <c r="B48" s="32" t="str">
        <f>CONCATENATE("H",(COUNTIF($M$8:M48,"H")))</f>
        <v>H0</v>
      </c>
      <c r="C48" s="32" t="str">
        <f>CONCATENATE("VH",(COUNTIF($M$8:M48,"VH")))</f>
        <v>VH0</v>
      </c>
      <c r="D48" s="32" t="str">
        <f>CONCATENATE("M",(COUNTIF($M$8:N48,"M")))</f>
        <v>M0</v>
      </c>
      <c r="E48" s="32" t="str">
        <f>CONCATENATE("L",(COUNTIF($M$8:N48,"L")))</f>
        <v>L0</v>
      </c>
      <c r="F48" s="32" t="str">
        <f>CONCATENATE("TBC",(COUNTIF($M$8:N48,"TBC")))</f>
        <v>TBC32</v>
      </c>
      <c r="G48" s="14" t="str">
        <f>'Lookup Admin'!A42</f>
        <v>C8</v>
      </c>
      <c r="H48" s="63" t="str">
        <f>'Lookup Admin'!E42</f>
        <v>Is there run off from construction/development activities upstream of intake causing contamination (oil spills, silt, cement, bentonites, soakaways, open tanks, surface water inceptors)?</v>
      </c>
      <c r="I48" s="173" t="str">
        <f t="shared" si="8"/>
        <v>TBC</v>
      </c>
      <c r="J48" s="15" t="str">
        <f>IF(I48="N/A","N/A",IF(I48=VLOOKUP(G48,'Lookup Admin'!A:C,3,FALSE),"H",""))</f>
        <v/>
      </c>
      <c r="K48" s="163"/>
      <c r="L48" s="115">
        <f>VLOOKUP(G48,'Lookup Admin'!A:D,4,FALSE)</f>
        <v>4</v>
      </c>
      <c r="M48" s="164" t="str">
        <f t="shared" si="9"/>
        <v>TBC</v>
      </c>
      <c r="N48" s="9"/>
    </row>
    <row r="49" spans="1:21" ht="45" x14ac:dyDescent="0.25">
      <c r="A49" s="32" t="str">
        <f t="shared" si="2"/>
        <v>TBC33</v>
      </c>
      <c r="B49" s="32" t="str">
        <f>CONCATENATE("H",(COUNTIF($M$8:M49,"H")))</f>
        <v>H0</v>
      </c>
      <c r="C49" s="32" t="str">
        <f>CONCATENATE("VH",(COUNTIF($M$8:M49,"VH")))</f>
        <v>VH0</v>
      </c>
      <c r="D49" s="32" t="str">
        <f>CONCATENATE("M",(COUNTIF($M$8:N49,"M")))</f>
        <v>M0</v>
      </c>
      <c r="E49" s="32" t="str">
        <f>CONCATENATE("L",(COUNTIF($M$8:N49,"L")))</f>
        <v>L0</v>
      </c>
      <c r="F49" s="32" t="str">
        <f>CONCATENATE("TBC",(COUNTIF($M$8:N49,"TBC")))</f>
        <v>TBC33</v>
      </c>
      <c r="G49" s="14" t="str">
        <f>'Lookup Admin'!A43</f>
        <v>C9</v>
      </c>
      <c r="H49" s="63" t="str">
        <f>'Lookup Admin'!E43</f>
        <v>Is local quarrying activity causing or likely to cause suspended particles or any chemicals in the source water?</v>
      </c>
      <c r="I49" s="173" t="str">
        <f t="shared" si="8"/>
        <v>TBC</v>
      </c>
      <c r="J49" s="15" t="str">
        <f>IF(I49="N/A","N/A",IF(I49=VLOOKUP(G49,'Lookup Admin'!A:C,3,FALSE),"H",""))</f>
        <v/>
      </c>
      <c r="K49" s="163"/>
      <c r="L49" s="115">
        <f>VLOOKUP(G49,'Lookup Admin'!A:D,4,FALSE)</f>
        <v>4</v>
      </c>
      <c r="M49" s="164" t="str">
        <f t="shared" si="9"/>
        <v>TBC</v>
      </c>
      <c r="N49" s="9"/>
    </row>
    <row r="50" spans="1:21" x14ac:dyDescent="0.25">
      <c r="A50" s="32" t="str">
        <f t="shared" si="2"/>
        <v>TBC34</v>
      </c>
      <c r="B50" s="32" t="str">
        <f>CONCATENATE("H",(COUNTIF($M$8:M50,"H")))</f>
        <v>H0</v>
      </c>
      <c r="C50" s="32" t="str">
        <f>CONCATENATE("VH",(COUNTIF($M$8:M50,"VH")))</f>
        <v>VH0</v>
      </c>
      <c r="D50" s="32" t="str">
        <f>CONCATENATE("M",(COUNTIF($M$8:N50,"M")))</f>
        <v>M0</v>
      </c>
      <c r="E50" s="32" t="str">
        <f>CONCATENATE("L",(COUNTIF($M$8:N50,"L")))</f>
        <v>L0</v>
      </c>
      <c r="F50" s="32" t="str">
        <f>CONCATENATE("TBC",(COUNTIF($M$8:N50,"TBC")))</f>
        <v>TBC34</v>
      </c>
      <c r="G50" s="14" t="str">
        <f>'Lookup Admin'!A44</f>
        <v>C10</v>
      </c>
      <c r="H50" s="63" t="str">
        <f>'Lookup Admin'!E44</f>
        <v>Is the source water used for recreational purposes?</v>
      </c>
      <c r="I50" s="173" t="str">
        <f t="shared" si="8"/>
        <v>TBC</v>
      </c>
      <c r="J50" s="15" t="str">
        <f>IF(I50="N/A","N/A",IF(I50=VLOOKUP(G50,'Lookup Admin'!A:C,3,FALSE),"H",""))</f>
        <v/>
      </c>
      <c r="K50" s="163"/>
      <c r="L50" s="115">
        <f>VLOOKUP(G50,'Lookup Admin'!A:D,4,FALSE)</f>
        <v>4</v>
      </c>
      <c r="M50" s="164" t="str">
        <f t="shared" si="9"/>
        <v>TBC</v>
      </c>
      <c r="N50" s="9"/>
    </row>
    <row r="51" spans="1:21" s="32" customFormat="1" ht="30" x14ac:dyDescent="0.25">
      <c r="A51" s="32" t="str">
        <f t="shared" si="2"/>
        <v>TBC35</v>
      </c>
      <c r="B51" s="32" t="str">
        <f>CONCATENATE("H",(COUNTIF($M$8:M51,"H")))</f>
        <v>H0</v>
      </c>
      <c r="C51" s="32" t="str">
        <f>CONCATENATE("VH",(COUNTIF($M$8:M51,"VH")))</f>
        <v>VH0</v>
      </c>
      <c r="D51" s="32" t="str">
        <f>CONCATENATE("M",(COUNTIF($M$8:N51,"M")))</f>
        <v>M0</v>
      </c>
      <c r="E51" s="32" t="str">
        <f>CONCATENATE("L",(COUNTIF($M$8:N51,"L")))</f>
        <v>L0</v>
      </c>
      <c r="F51" s="32" t="str">
        <f>CONCATENATE("TBC",(COUNTIF($M$8:N51,"TBC")))</f>
        <v>TBC35</v>
      </c>
      <c r="G51" s="14" t="str">
        <f>'Lookup Admin'!A45</f>
        <v>C11</v>
      </c>
      <c r="H51" s="63" t="str">
        <f>'Lookup Admin'!E45</f>
        <v>Is the source water subject to seasonal algal blooms including toxin producing algae (cyanobacteria)?</v>
      </c>
      <c r="I51" s="173" t="str">
        <f t="shared" si="8"/>
        <v>TBC</v>
      </c>
      <c r="J51" s="15" t="str">
        <f>IF(I51="N/A","N/A",IF(I51=VLOOKUP(G51,'Lookup Admin'!A:C,3,FALSE),"H",""))</f>
        <v/>
      </c>
      <c r="K51" s="163"/>
      <c r="L51" s="115">
        <f>VLOOKUP(G51,'Lookup Admin'!A:D,4,FALSE)</f>
        <v>3</v>
      </c>
      <c r="M51" s="164" t="str">
        <f t="shared" si="9"/>
        <v>TBC</v>
      </c>
      <c r="N51" s="9"/>
      <c r="P51" s="71"/>
      <c r="Q51" s="71"/>
      <c r="R51" s="71"/>
      <c r="S51" s="71"/>
      <c r="T51" s="71"/>
      <c r="U51" s="71"/>
    </row>
    <row r="52" spans="1:21" ht="75" x14ac:dyDescent="0.25">
      <c r="A52" s="32" t="str">
        <f t="shared" si="2"/>
        <v>TBC36</v>
      </c>
      <c r="B52" s="32" t="str">
        <f>CONCATENATE("H",(COUNTIF($M$8:M52,"H")))</f>
        <v>H0</v>
      </c>
      <c r="C52" s="32" t="str">
        <f>CONCATENATE("VH",(COUNTIF($M$8:M52,"VH")))</f>
        <v>VH0</v>
      </c>
      <c r="D52" s="32" t="str">
        <f>CONCATENATE("M",(COUNTIF($M$8:N52,"M")))</f>
        <v>M0</v>
      </c>
      <c r="E52" s="32" t="str">
        <f>CONCATENATE("L",(COUNTIF($M$8:N52,"L")))</f>
        <v>L0</v>
      </c>
      <c r="F52" s="32" t="str">
        <f>CONCATENATE("TBC",(COUNTIF($M$8:N52,"TBC")))</f>
        <v>TBC36</v>
      </c>
      <c r="G52" s="14" t="str">
        <f>'Lookup Admin'!A46</f>
        <v>C12</v>
      </c>
      <c r="H52" s="63" t="str">
        <f>'Lookup Admin'!E46</f>
        <v>Is the spring chamber designed and constructed to exclude surface water or spillages of contaminated material causing microbial or other contamination (through the cover or the lining) and is it in a satisfactory state of repair?</v>
      </c>
      <c r="I52" s="173" t="str">
        <f t="shared" si="8"/>
        <v>TBC</v>
      </c>
      <c r="J52" s="15" t="str">
        <f>IF(I52="N/A","N/A",IF(I52=VLOOKUP(G52,'Lookup Admin'!A:C,3,FALSE),"H",""))</f>
        <v/>
      </c>
      <c r="K52" s="163"/>
      <c r="L52" s="115">
        <f>VLOOKUP(G52,'Lookup Admin'!A:D,4,FALSE)</f>
        <v>5</v>
      </c>
      <c r="M52" s="164" t="str">
        <f t="shared" si="9"/>
        <v>TBC</v>
      </c>
      <c r="N52" s="9"/>
    </row>
    <row r="53" spans="1:21" ht="45" x14ac:dyDescent="0.25">
      <c r="A53" s="32" t="str">
        <f t="shared" si="2"/>
        <v>TBC37</v>
      </c>
      <c r="B53" s="32" t="str">
        <f>CONCATENATE("H",(COUNTIF($M$8:M53,"H")))</f>
        <v>H0</v>
      </c>
      <c r="C53" s="32" t="str">
        <f>CONCATENATE("VH",(COUNTIF($M$8:M53,"VH")))</f>
        <v>VH0</v>
      </c>
      <c r="D53" s="32" t="str">
        <f>CONCATENATE("M",(COUNTIF($M$8:N53,"M")))</f>
        <v>M0</v>
      </c>
      <c r="E53" s="32" t="str">
        <f>CONCATENATE("L",(COUNTIF($M$8:N53,"L")))</f>
        <v>L0</v>
      </c>
      <c r="F53" s="32" t="str">
        <f>CONCATENATE("TBC",(COUNTIF($M$8:N53,"TBC")))</f>
        <v>TBC37</v>
      </c>
      <c r="G53" s="14" t="str">
        <f>'Lookup Admin'!A47</f>
        <v>C13</v>
      </c>
      <c r="H53" s="63" t="str">
        <f>'Lookup Admin'!E47</f>
        <v>Does the spring chamber extend at least 150mm above the level of the floor with an apron sloping away from a secure cover?</v>
      </c>
      <c r="I53" s="173" t="str">
        <f t="shared" si="8"/>
        <v>TBC</v>
      </c>
      <c r="J53" s="15" t="str">
        <f>IF(I53="N/A","N/A",IF(I53=VLOOKUP(G53,'Lookup Admin'!A:C,3,FALSE),"H",""))</f>
        <v/>
      </c>
      <c r="K53" s="163"/>
      <c r="L53" s="115">
        <f>VLOOKUP(G53,'Lookup Admin'!A:D,4,FALSE)</f>
        <v>5</v>
      </c>
      <c r="M53" s="164" t="str">
        <f t="shared" si="9"/>
        <v>TBC</v>
      </c>
      <c r="N53" s="9"/>
    </row>
    <row r="54" spans="1:21" x14ac:dyDescent="0.25">
      <c r="A54" s="32" t="b">
        <f t="shared" si="2"/>
        <v>0</v>
      </c>
      <c r="B54" s="32" t="str">
        <f>CONCATENATE("H",(COUNTIF($M$8:M54,"H")))</f>
        <v>H0</v>
      </c>
      <c r="C54" s="32" t="str">
        <f>CONCATENATE("VH",(COUNTIF($M$8:M54,"VH")))</f>
        <v>VH0</v>
      </c>
      <c r="D54" s="32" t="str">
        <f>CONCATENATE("M",(COUNTIF($M$8:N54,"M")))</f>
        <v>M0</v>
      </c>
      <c r="E54" s="32" t="str">
        <f>CONCATENATE("L",(COUNTIF($M$8:N54,"L")))</f>
        <v>L0</v>
      </c>
      <c r="F54" s="32" t="str">
        <f>CONCATENATE("TBC",(COUNTIF($M$8:N54,"TBC")))</f>
        <v>TBC37</v>
      </c>
      <c r="G54" s="14" t="str">
        <f>'Lookup Admin'!A48</f>
        <v>C14</v>
      </c>
      <c r="H54" s="64"/>
      <c r="I54" s="165" t="s">
        <v>321</v>
      </c>
      <c r="J54" s="15" t="str">
        <f>IF(I54="N/A","N/A",IF(I54=VLOOKUP(G54,'Lookup Admin'!A:C,3,FALSE),"H",""))</f>
        <v>N/A</v>
      </c>
      <c r="K54" s="163"/>
      <c r="L54" s="163"/>
      <c r="M54" s="164" t="str">
        <f t="shared" si="9"/>
        <v/>
      </c>
      <c r="N54" s="9"/>
    </row>
    <row r="55" spans="1:21" x14ac:dyDescent="0.25">
      <c r="A55" s="32" t="b">
        <f t="shared" si="2"/>
        <v>0</v>
      </c>
      <c r="B55" s="32" t="str">
        <f>CONCATENATE("H",(COUNTIF($M$8:M55,"H")))</f>
        <v>H0</v>
      </c>
      <c r="C55" s="32" t="str">
        <f>CONCATENATE("VH",(COUNTIF($M$8:M55,"VH")))</f>
        <v>VH0</v>
      </c>
      <c r="D55" s="32" t="str">
        <f>CONCATENATE("M",(COUNTIF($M$8:N55,"M")))</f>
        <v>M0</v>
      </c>
      <c r="E55" s="32" t="str">
        <f>CONCATENATE("L",(COUNTIF($M$8:N55,"L")))</f>
        <v>L0</v>
      </c>
      <c r="F55" s="32" t="str">
        <f>CONCATENATE("TBC",(COUNTIF($M$8:N55,"TBC")))</f>
        <v>TBC37</v>
      </c>
      <c r="G55" s="14" t="str">
        <f>'Lookup Admin'!A49</f>
        <v>C15</v>
      </c>
      <c r="H55" s="64"/>
      <c r="I55" s="165" t="s">
        <v>321</v>
      </c>
      <c r="J55" s="15" t="str">
        <f>IF(I55="N/A","N/A",IF(I55=VLOOKUP(G55,'Lookup Admin'!A:C,3,FALSE),"H",""))</f>
        <v>N/A</v>
      </c>
      <c r="K55" s="163"/>
      <c r="L55" s="163"/>
      <c r="M55" s="164" t="str">
        <f t="shared" si="9"/>
        <v/>
      </c>
      <c r="N55" s="70"/>
    </row>
    <row r="56" spans="1:21" x14ac:dyDescent="0.25">
      <c r="A56" s="32" t="b">
        <f t="shared" si="2"/>
        <v>0</v>
      </c>
      <c r="B56" s="32" t="str">
        <f>CONCATENATE("H",(COUNTIF($M$8:M56,"H")))</f>
        <v>H0</v>
      </c>
      <c r="C56" s="32" t="str">
        <f>CONCATENATE("VH",(COUNTIF($M$8:M56,"VH")))</f>
        <v>VH0</v>
      </c>
      <c r="D56" s="32" t="str">
        <f>CONCATENATE("M",(COUNTIF($M$8:N56,"M")))</f>
        <v>M0</v>
      </c>
      <c r="E56" s="32" t="str">
        <f>CONCATENATE("L",(COUNTIF($M$8:N56,"L")))</f>
        <v>L0</v>
      </c>
      <c r="F56" s="32" t="str">
        <f>CONCATENATE("TBC",(COUNTIF($M$8:N56,"TBC")))</f>
        <v>TBC37</v>
      </c>
      <c r="G56" s="14" t="str">
        <f>'Lookup Admin'!A50</f>
        <v>C16</v>
      </c>
      <c r="H56" s="64"/>
      <c r="I56" s="165" t="s">
        <v>321</v>
      </c>
      <c r="J56" s="15" t="str">
        <f>IF(I56="N/A","N/A",IF(I56=VLOOKUP(G56,'Lookup Admin'!A:C,3,FALSE),"H",""))</f>
        <v>N/A</v>
      </c>
      <c r="K56" s="163"/>
      <c r="L56" s="163"/>
      <c r="M56" s="164" t="str">
        <f t="shared" si="9"/>
        <v/>
      </c>
      <c r="N56" s="9"/>
    </row>
    <row r="57" spans="1:21" s="17" customFormat="1" ht="15.75" x14ac:dyDescent="0.25">
      <c r="G57" s="226" t="str">
        <f>'Lookup Admin'!A51</f>
        <v>Section D - SOURCE: Catchment of Ground Water Supply</v>
      </c>
      <c r="H57" s="247"/>
      <c r="I57" s="76"/>
      <c r="J57" s="16"/>
      <c r="K57" s="97"/>
      <c r="L57" s="96"/>
      <c r="M57" s="94"/>
      <c r="N57" s="98"/>
      <c r="P57" s="62"/>
      <c r="Q57" s="62"/>
      <c r="R57" s="62"/>
      <c r="S57" s="62"/>
      <c r="T57" s="62"/>
      <c r="U57" s="62"/>
    </row>
    <row r="58" spans="1:21" ht="45" x14ac:dyDescent="0.25">
      <c r="A58" s="32" t="str">
        <f t="shared" si="2"/>
        <v>TBC38</v>
      </c>
      <c r="B58" s="32" t="str">
        <f>CONCATENATE("H",(COUNTIF($M$8:M58,"H")))</f>
        <v>H0</v>
      </c>
      <c r="C58" s="32" t="str">
        <f>CONCATENATE("VH",(COUNTIF($M$8:M58,"VH")))</f>
        <v>VH0</v>
      </c>
      <c r="D58" s="32" t="str">
        <f>CONCATENATE("M",(COUNTIF($M$8:N58,"M")))</f>
        <v>M0</v>
      </c>
      <c r="E58" s="32" t="str">
        <f>CONCATENATE("L",(COUNTIF($M$8:N58,"L")))</f>
        <v>L0</v>
      </c>
      <c r="F58" s="32" t="str">
        <f>CONCATENATE("TBC",(COUNTIF($M$8:N58,"TBC")))</f>
        <v>TBC38</v>
      </c>
      <c r="G58" s="14" t="str">
        <f>'Lookup Admin'!A52</f>
        <v>D1</v>
      </c>
      <c r="H58" s="63" t="str">
        <f>'Lookup Admin'!E52</f>
        <v>Where there are abandoned wells or observation boreholes are they adequately capped, fenced and protected?</v>
      </c>
      <c r="I58" s="165" t="str">
        <f>IF($I$57="N/A","N/A","TBC")</f>
        <v>TBC</v>
      </c>
      <c r="J58" s="15" t="str">
        <f>IF(I58="N/A","N/A",IF(I58=VLOOKUP(G58,'Lookup Admin'!A:C,3,FALSE),"H",""))</f>
        <v/>
      </c>
      <c r="K58" s="1"/>
      <c r="L58" s="115">
        <f>VLOOKUP(G58,'Lookup Admin'!A:D,4,FALSE)</f>
        <v>4</v>
      </c>
      <c r="M58" s="94" t="str">
        <f t="shared" si="1"/>
        <v>TBC</v>
      </c>
      <c r="N58" s="9"/>
    </row>
    <row r="59" spans="1:21" ht="45" x14ac:dyDescent="0.25">
      <c r="A59" s="32" t="str">
        <f t="shared" si="2"/>
        <v>TBC39</v>
      </c>
      <c r="B59" s="32" t="str">
        <f>CONCATENATE("H",(COUNTIF($M$8:M59,"H")))</f>
        <v>H0</v>
      </c>
      <c r="C59" s="32" t="str">
        <f>CONCATENATE("VH",(COUNTIF($M$8:M59,"VH")))</f>
        <v>VH0</v>
      </c>
      <c r="D59" s="32" t="str">
        <f>CONCATENATE("M",(COUNTIF($M$8:N59,"M")))</f>
        <v>M0</v>
      </c>
      <c r="E59" s="32" t="str">
        <f>CONCATENATE("L",(COUNTIF($M$8:N59,"L")))</f>
        <v>L0</v>
      </c>
      <c r="F59" s="32" t="str">
        <f>CONCATENATE("TBC",(COUNTIF($M$8:N59,"TBC")))</f>
        <v>TBC39</v>
      </c>
      <c r="G59" s="14" t="str">
        <f>'Lookup Admin'!A53</f>
        <v>D2</v>
      </c>
      <c r="H59" s="63" t="str">
        <f>'Lookup Admin'!E53</f>
        <v>Are livestock excluded from the vicinity of the headworks (e.g. by fencing) to minimise the risk of microbial contamination?</v>
      </c>
      <c r="I59" s="165" t="str">
        <f t="shared" ref="I59:I71" si="10">IF($I$57="N/A","N/A","TBC")</f>
        <v>TBC</v>
      </c>
      <c r="J59" s="15" t="str">
        <f>IF(I59="N/A","N/A",IF(I59=VLOOKUP(G59,'Lookup Admin'!A:C,3,FALSE),"H",""))</f>
        <v/>
      </c>
      <c r="K59" s="1"/>
      <c r="L59" s="115">
        <f>VLOOKUP(G59,'Lookup Admin'!A:D,4,FALSE)</f>
        <v>5</v>
      </c>
      <c r="M59" s="94" t="str">
        <f t="shared" si="1"/>
        <v>TBC</v>
      </c>
      <c r="N59" s="9"/>
    </row>
    <row r="60" spans="1:21" ht="30" x14ac:dyDescent="0.25">
      <c r="A60" s="32" t="str">
        <f t="shared" si="2"/>
        <v>TBC40</v>
      </c>
      <c r="B60" s="32" t="str">
        <f>CONCATENATE("H",(COUNTIF($M$8:M60,"H")))</f>
        <v>H0</v>
      </c>
      <c r="C60" s="32" t="str">
        <f>CONCATENATE("VH",(COUNTIF($M$8:M60,"VH")))</f>
        <v>VH0</v>
      </c>
      <c r="D60" s="32" t="str">
        <f>CONCATENATE("M",(COUNTIF($M$8:N60,"M")))</f>
        <v>M0</v>
      </c>
      <c r="E60" s="32" t="str">
        <f>CONCATENATE("L",(COUNTIF($M$8:N60,"L")))</f>
        <v>L0</v>
      </c>
      <c r="F60" s="32" t="str">
        <f>CONCATENATE("TBC",(COUNTIF($M$8:N60,"TBC")))</f>
        <v>TBC40</v>
      </c>
      <c r="G60" s="14" t="str">
        <f>'Lookup Admin'!A54</f>
        <v>D3</v>
      </c>
      <c r="H60" s="63" t="str">
        <f>'Lookup Admin'!E54</f>
        <v>Is there evidence of standing water/ponding within 50m of the headworks?</v>
      </c>
      <c r="I60" s="165" t="str">
        <f t="shared" si="10"/>
        <v>TBC</v>
      </c>
      <c r="J60" s="15" t="str">
        <f>IF(I60="N/A","N/A",IF(I60=VLOOKUP(G60,'Lookup Admin'!A:C,3,FALSE),"H",""))</f>
        <v/>
      </c>
      <c r="K60" s="1"/>
      <c r="L60" s="115">
        <f>VLOOKUP(G60,'Lookup Admin'!A:D,4,FALSE)</f>
        <v>4</v>
      </c>
      <c r="M60" s="94" t="str">
        <f t="shared" si="1"/>
        <v>TBC</v>
      </c>
      <c r="N60" s="9"/>
    </row>
    <row r="61" spans="1:21" ht="45" x14ac:dyDescent="0.25">
      <c r="A61" s="32" t="str">
        <f t="shared" si="2"/>
        <v>TBC41</v>
      </c>
      <c r="B61" s="32" t="str">
        <f>CONCATENATE("H",(COUNTIF($M$8:M61,"H")))</f>
        <v>H0</v>
      </c>
      <c r="C61" s="32" t="str">
        <f>CONCATENATE("VH",(COUNTIF($M$8:M61,"VH")))</f>
        <v>VH0</v>
      </c>
      <c r="D61" s="32" t="str">
        <f>CONCATENATE("M",(COUNTIF($M$8:N61,"M")))</f>
        <v>M0</v>
      </c>
      <c r="E61" s="32" t="str">
        <f>CONCATENATE("L",(COUNTIF($M$8:N61,"L")))</f>
        <v>L0</v>
      </c>
      <c r="F61" s="32" t="str">
        <f>CONCATENATE("TBC",(COUNTIF($M$8:N61,"TBC")))</f>
        <v>TBC41</v>
      </c>
      <c r="G61" s="14" t="str">
        <f>'Lookup Admin'!A55</f>
        <v>D4</v>
      </c>
      <c r="H61" s="63" t="str">
        <f>'Lookup Admin'!E55</f>
        <v>Is the borehole or well appropriately lined with casing and grouted to prevent ingress of shallow subsurface and/or surface water?</v>
      </c>
      <c r="I61" s="165" t="str">
        <f t="shared" si="10"/>
        <v>TBC</v>
      </c>
      <c r="J61" s="15" t="str">
        <f>IF(I61="N/A","N/A",IF(I61=VLOOKUP(G61,'Lookup Admin'!A:C,3,FALSE),"H",""))</f>
        <v/>
      </c>
      <c r="K61" s="1"/>
      <c r="L61" s="115">
        <f>VLOOKUP(G61,'Lookup Admin'!A:D,4,FALSE)</f>
        <v>4</v>
      </c>
      <c r="M61" s="94" t="str">
        <f t="shared" si="1"/>
        <v>TBC</v>
      </c>
      <c r="N61" s="9"/>
    </row>
    <row r="62" spans="1:21" s="32" customFormat="1" ht="45" x14ac:dyDescent="0.25">
      <c r="A62" s="32" t="str">
        <f t="shared" si="2"/>
        <v>TBC42</v>
      </c>
      <c r="B62" s="32" t="str">
        <f>CONCATENATE("H",(COUNTIF($M$8:M62,"H")))</f>
        <v>H0</v>
      </c>
      <c r="C62" s="32" t="str">
        <f>CONCATENATE("VH",(COUNTIF($M$8:M62,"VH")))</f>
        <v>VH0</v>
      </c>
      <c r="D62" s="32" t="str">
        <f>CONCATENATE("M",(COUNTIF($M$8:N62,"M")))</f>
        <v>M0</v>
      </c>
      <c r="E62" s="32" t="str">
        <f>CONCATENATE("L",(COUNTIF($M$8:N62,"L")))</f>
        <v>L0</v>
      </c>
      <c r="F62" s="32" t="str">
        <f>CONCATENATE("TBC",(COUNTIF($M$8:N62,"TBC")))</f>
        <v>TBC42</v>
      </c>
      <c r="G62" s="74" t="str">
        <f>'Lookup Admin'!A56</f>
        <v>D5</v>
      </c>
      <c r="H62" s="63" t="str">
        <f>'Lookup Admin'!E56</f>
        <v xml:space="preserve">If a chamber is present does it have barrier(s) to prevent ingress of surface water through the walls/floor (grouting/diversion ditch/walls etc.)? </v>
      </c>
      <c r="I62" s="165" t="str">
        <f t="shared" si="10"/>
        <v>TBC</v>
      </c>
      <c r="J62" s="15" t="str">
        <f>IF(I62="N/A","N/A",IF(I62=VLOOKUP(G62,'Lookup Admin'!A:C,3,FALSE),"H",""))</f>
        <v/>
      </c>
      <c r="K62" s="75"/>
      <c r="L62" s="115">
        <f>VLOOKUP(G62,'Lookup Admin'!A:D,4,FALSE)</f>
        <v>5</v>
      </c>
      <c r="M62" s="94" t="str">
        <f t="shared" si="1"/>
        <v>TBC</v>
      </c>
      <c r="N62" s="70"/>
      <c r="P62" s="71"/>
      <c r="Q62" s="71"/>
      <c r="R62" s="71"/>
      <c r="S62" s="71"/>
      <c r="T62" s="71"/>
      <c r="U62" s="71"/>
    </row>
    <row r="63" spans="1:21" ht="60" x14ac:dyDescent="0.25">
      <c r="A63" s="32" t="str">
        <f t="shared" si="2"/>
        <v>TBC43</v>
      </c>
      <c r="B63" s="32" t="str">
        <f>CONCATENATE("H",(COUNTIF($M$8:M63,"H")))</f>
        <v>H0</v>
      </c>
      <c r="C63" s="32" t="str">
        <f>CONCATENATE("VH",(COUNTIF($M$8:M63,"VH")))</f>
        <v>VH0</v>
      </c>
      <c r="D63" s="32" t="str">
        <f>CONCATENATE("M",(COUNTIF($M$8:N63,"M")))</f>
        <v>M0</v>
      </c>
      <c r="E63" s="32" t="str">
        <f>CONCATENATE("L",(COUNTIF($M$8:N63,"L")))</f>
        <v>L0</v>
      </c>
      <c r="F63" s="32" t="str">
        <f>CONCATENATE("TBC",(COUNTIF($M$8:N63,"TBC")))</f>
        <v>TBC43</v>
      </c>
      <c r="G63" s="14" t="str">
        <f>'Lookup Admin'!A57</f>
        <v>D6</v>
      </c>
      <c r="H63" s="63" t="str">
        <f>'Lookup Admin'!E57</f>
        <v xml:space="preserve">If a chamber is present does it have a cover that is non-degradable material that would prevent ingress of rainwater, vermin and is lockable (if not inside a locked building)? </v>
      </c>
      <c r="I63" s="165" t="str">
        <f t="shared" si="10"/>
        <v>TBC</v>
      </c>
      <c r="J63" s="15" t="str">
        <f>IF(I63="N/A","N/A",IF(I63=VLOOKUP(G63,'Lookup Admin'!A:C,3,FALSE),"H",""))</f>
        <v/>
      </c>
      <c r="K63" s="1"/>
      <c r="L63" s="115">
        <f>VLOOKUP(G63,'Lookup Admin'!A:D,4,FALSE)</f>
        <v>5</v>
      </c>
      <c r="M63" s="94" t="str">
        <f t="shared" si="1"/>
        <v>TBC</v>
      </c>
      <c r="N63" s="9"/>
    </row>
    <row r="64" spans="1:21" ht="30" x14ac:dyDescent="0.25">
      <c r="A64" s="32" t="str">
        <f t="shared" si="2"/>
        <v>TBC44</v>
      </c>
      <c r="B64" s="32" t="str">
        <f>CONCATENATE("H",(COUNTIF($M$8:M64,"H")))</f>
        <v>H0</v>
      </c>
      <c r="C64" s="32" t="str">
        <f>CONCATENATE("VH",(COUNTIF($M$8:M64,"VH")))</f>
        <v>VH0</v>
      </c>
      <c r="D64" s="32" t="str">
        <f>CONCATENATE("M",(COUNTIF($M$8:N64,"M")))</f>
        <v>M0</v>
      </c>
      <c r="E64" s="32" t="str">
        <f>CONCATENATE("L",(COUNTIF($M$8:N64,"L")))</f>
        <v>L0</v>
      </c>
      <c r="F64" s="32" t="str">
        <f>CONCATENATE("TBC",(COUNTIF($M$8:N64,"TBC")))</f>
        <v>TBC44</v>
      </c>
      <c r="G64" s="14" t="str">
        <f>'Lookup Admin'!A58</f>
        <v>D7</v>
      </c>
      <c r="H64" s="63" t="str">
        <f>'Lookup Admin'!E58</f>
        <v>Are the headworks completely sealed so that no surface water, spillages or vermin/insects can enter?</v>
      </c>
      <c r="I64" s="165" t="str">
        <f t="shared" si="10"/>
        <v>TBC</v>
      </c>
      <c r="J64" s="15" t="str">
        <f>IF(I64="N/A","N/A",IF(I64=VLOOKUP(G64,'Lookup Admin'!A:C,3,FALSE),"H",""))</f>
        <v/>
      </c>
      <c r="K64" s="1"/>
      <c r="L64" s="115">
        <f>VLOOKUP(G64,'Lookup Admin'!A:D,4,FALSE)</f>
        <v>4</v>
      </c>
      <c r="M64" s="94" t="str">
        <f t="shared" si="1"/>
        <v>TBC</v>
      </c>
      <c r="N64" s="9"/>
    </row>
    <row r="65" spans="1:21" ht="30" x14ac:dyDescent="0.25">
      <c r="A65" s="32" t="str">
        <f t="shared" si="2"/>
        <v>TBC45</v>
      </c>
      <c r="B65" s="32" t="str">
        <f>CONCATENATE("H",(COUNTIF($M$8:M65,"H")))</f>
        <v>H0</v>
      </c>
      <c r="C65" s="32" t="str">
        <f>CONCATENATE("VH",(COUNTIF($M$8:M65,"VH")))</f>
        <v>VH0</v>
      </c>
      <c r="D65" s="32" t="str">
        <f>CONCATENATE("M",(COUNTIF($M$8:N65,"M")))</f>
        <v>M0</v>
      </c>
      <c r="E65" s="32" t="str">
        <f>CONCATENATE("L",(COUNTIF($M$8:N65,"L")))</f>
        <v>L0</v>
      </c>
      <c r="F65" s="32" t="str">
        <f>CONCATENATE("TBC",(COUNTIF($M$8:N65,"TBC")))</f>
        <v>TBC45</v>
      </c>
      <c r="G65" s="14" t="str">
        <f>'Lookup Admin'!A59</f>
        <v>D8</v>
      </c>
      <c r="H65" s="63" t="str">
        <f>'Lookup Admin'!E59</f>
        <v>Are there land drains which channel water into the source?</v>
      </c>
      <c r="I65" s="165" t="str">
        <f t="shared" si="10"/>
        <v>TBC</v>
      </c>
      <c r="J65" s="15" t="str">
        <f>IF(I65="N/A","N/A",IF(I65=VLOOKUP(G65,'Lookup Admin'!A:C,3,FALSE),"H",""))</f>
        <v/>
      </c>
      <c r="K65" s="1"/>
      <c r="L65" s="115">
        <f>VLOOKUP(G65,'Lookup Admin'!A:D,4,FALSE)</f>
        <v>5</v>
      </c>
      <c r="M65" s="94" t="str">
        <f t="shared" si="1"/>
        <v>TBC</v>
      </c>
      <c r="N65" s="9"/>
    </row>
    <row r="66" spans="1:21" ht="30" x14ac:dyDescent="0.25">
      <c r="A66" s="32" t="str">
        <f t="shared" si="2"/>
        <v>TBC46</v>
      </c>
      <c r="B66" s="32" t="str">
        <f>CONCATENATE("H",(COUNTIF($M$8:M66,"H")))</f>
        <v>H0</v>
      </c>
      <c r="C66" s="32" t="str">
        <f>CONCATENATE("VH",(COUNTIF($M$8:M66,"VH")))</f>
        <v>VH0</v>
      </c>
      <c r="D66" s="32" t="str">
        <f>CONCATENATE("M",(COUNTIF($M$8:N66,"M")))</f>
        <v>M0</v>
      </c>
      <c r="E66" s="32" t="str">
        <f>CONCATENATE("L",(COUNTIF($M$8:N66,"L")))</f>
        <v>L0</v>
      </c>
      <c r="F66" s="32" t="str">
        <f>CONCATENATE("TBC",(COUNTIF($M$8:N66,"TBC")))</f>
        <v>TBC46</v>
      </c>
      <c r="G66" s="14" t="str">
        <f>'Lookup Admin'!A60</f>
        <v>D9</v>
      </c>
      <c r="H66" s="63" t="str">
        <f>'Lookup Admin'!E60</f>
        <v>Are there historic results from the supply confirming the radon levels are below 100Bq/l?</v>
      </c>
      <c r="I66" s="165" t="str">
        <f t="shared" si="10"/>
        <v>TBC</v>
      </c>
      <c r="J66" s="15" t="str">
        <f>IF(I66="N/A","N/A",IF(I66=VLOOKUP(G66,'Lookup Admin'!A:C,3,FALSE),"H",""))</f>
        <v/>
      </c>
      <c r="K66" s="1"/>
      <c r="L66" s="115">
        <f>VLOOKUP(G66,'Lookup Admin'!A:D,4,FALSE)</f>
        <v>5</v>
      </c>
      <c r="M66" s="94" t="str">
        <f t="shared" si="1"/>
        <v>TBC</v>
      </c>
      <c r="N66" s="9"/>
    </row>
    <row r="67" spans="1:21" ht="30" x14ac:dyDescent="0.25">
      <c r="A67" s="32" t="str">
        <f t="shared" si="2"/>
        <v>TBC47</v>
      </c>
      <c r="B67" s="32" t="str">
        <f>CONCATENATE("H",(COUNTIF($M$8:M67,"H")))</f>
        <v>H0</v>
      </c>
      <c r="C67" s="32" t="str">
        <f>CONCATENATE("VH",(COUNTIF($M$8:M67,"VH")))</f>
        <v>VH0</v>
      </c>
      <c r="D67" s="32" t="str">
        <f>CONCATENATE("M",(COUNTIF($M$8:N67,"M")))</f>
        <v>M0</v>
      </c>
      <c r="E67" s="32" t="str">
        <f>CONCATENATE("L",(COUNTIF($M$8:N67,"L")))</f>
        <v>L0</v>
      </c>
      <c r="F67" s="32" t="str">
        <f>CONCATENATE("TBC",(COUNTIF($M$8:N67,"TBC")))</f>
        <v>TBC47</v>
      </c>
      <c r="G67" s="14" t="str">
        <f>'Lookup Admin'!A61</f>
        <v>D10</v>
      </c>
      <c r="H67" s="63" t="str">
        <f>'Lookup Admin'!E61</f>
        <v>Does the local water company have a waiver for radon for abstraction points in the same aquifer?</v>
      </c>
      <c r="I67" s="165" t="str">
        <f t="shared" si="10"/>
        <v>TBC</v>
      </c>
      <c r="J67" s="15" t="str">
        <f>IF(I67="N/A","N/A",IF(I67=VLOOKUP(G67,'Lookup Admin'!A:C,3,FALSE),"H",""))</f>
        <v/>
      </c>
      <c r="K67" s="1"/>
      <c r="L67" s="115">
        <f>VLOOKUP(G67,'Lookup Admin'!A:D,4,FALSE)</f>
        <v>5</v>
      </c>
      <c r="M67" s="94" t="str">
        <f t="shared" si="1"/>
        <v>TBC</v>
      </c>
      <c r="N67" s="9"/>
    </row>
    <row r="68" spans="1:21" ht="45" x14ac:dyDescent="0.25">
      <c r="A68" s="32" t="str">
        <f t="shared" si="2"/>
        <v>TBC48</v>
      </c>
      <c r="B68" s="32" t="str">
        <f>CONCATENATE("H",(COUNTIF($M$8:M68,"H")))</f>
        <v>H0</v>
      </c>
      <c r="C68" s="32" t="str">
        <f>CONCATENATE("VH",(COUNTIF($M$8:M68,"VH")))</f>
        <v>VH0</v>
      </c>
      <c r="D68" s="32" t="str">
        <f>CONCATENATE("M",(COUNTIF($M$8:N68,"M")))</f>
        <v>M0</v>
      </c>
      <c r="E68" s="32" t="str">
        <f>CONCATENATE("L",(COUNTIF($M$8:N68,"L")))</f>
        <v>L0</v>
      </c>
      <c r="F68" s="32" t="str">
        <f>CONCATENATE("TBC",(COUNTIF($M$8:N68,"TBC")))</f>
        <v>TBC48</v>
      </c>
      <c r="G68" s="14" t="str">
        <f>'Lookup Admin'!A62</f>
        <v>D11</v>
      </c>
      <c r="H68" s="63" t="str">
        <f>'Lookup Admin'!E62</f>
        <v>Do radon-in-air measurements confirm the levels are below 200Bq/m3 (where there is no existing radon treatment)?</v>
      </c>
      <c r="I68" s="165" t="str">
        <f t="shared" si="10"/>
        <v>TBC</v>
      </c>
      <c r="J68" s="15" t="str">
        <f>IF(I68="N/A","N/A",IF(I68=VLOOKUP(G68,'Lookup Admin'!A:C,3,FALSE),"H",""))</f>
        <v/>
      </c>
      <c r="K68" s="1"/>
      <c r="L68" s="115">
        <f>VLOOKUP(G68,'Lookup Admin'!A:D,4,FALSE)</f>
        <v>4</v>
      </c>
      <c r="M68" s="94" t="str">
        <f t="shared" si="1"/>
        <v>TBC</v>
      </c>
      <c r="N68" s="9"/>
    </row>
    <row r="69" spans="1:21" ht="30" x14ac:dyDescent="0.25">
      <c r="A69" s="32" t="str">
        <f t="shared" ref="A69:A74" si="11">IF(M69="VH",C69,IF(M69="H",B69,IF(M69="M",D69,IF(M69="L",E69,IF(M69="TBC",F69)))))</f>
        <v>TBC49</v>
      </c>
      <c r="B69" s="32" t="str">
        <f>CONCATENATE("H",(COUNTIF($M$8:M69,"H")))</f>
        <v>H0</v>
      </c>
      <c r="C69" s="32" t="str">
        <f>CONCATENATE("VH",(COUNTIF($M$8:M69,"VH")))</f>
        <v>VH0</v>
      </c>
      <c r="D69" s="32" t="str">
        <f>CONCATENATE("M",(COUNTIF($M$8:N69,"M")))</f>
        <v>M0</v>
      </c>
      <c r="E69" s="32" t="str">
        <f>CONCATENATE("L",(COUNTIF($M$8:N69,"L")))</f>
        <v>L0</v>
      </c>
      <c r="F69" s="32" t="str">
        <f>CONCATENATE("TBC",(COUNTIF($M$8:N69,"TBC")))</f>
        <v>TBC49</v>
      </c>
      <c r="G69" s="14" t="str">
        <f>'Lookup Admin'!A63</f>
        <v>D12</v>
      </c>
      <c r="H69" s="63" t="str">
        <f>'Lookup Admin'!E63</f>
        <v>Does the PHE report or AEA Ricardo report identify the site as moderate or high hazards rating?</v>
      </c>
      <c r="I69" s="165" t="str">
        <f t="shared" si="10"/>
        <v>TBC</v>
      </c>
      <c r="J69" s="15" t="str">
        <f>IF(I69="N/A","N/A",IF(I69=VLOOKUP(G69,'Lookup Admin'!A:C,3,FALSE),"H",""))</f>
        <v/>
      </c>
      <c r="K69" s="1"/>
      <c r="L69" s="115">
        <f>VLOOKUP(G69,'Lookup Admin'!A:D,4,FALSE)</f>
        <v>4</v>
      </c>
      <c r="M69" s="94" t="str">
        <f t="shared" si="1"/>
        <v>TBC</v>
      </c>
      <c r="N69" s="9"/>
    </row>
    <row r="70" spans="1:21" ht="30" x14ac:dyDescent="0.25">
      <c r="A70" s="32" t="str">
        <f t="shared" si="11"/>
        <v>TBC50</v>
      </c>
      <c r="B70" s="32" t="str">
        <f>CONCATENATE("H",(COUNTIF($M$8:M70,"H")))</f>
        <v>H0</v>
      </c>
      <c r="C70" s="32" t="str">
        <f>CONCATENATE("VH",(COUNTIF($M$8:M70,"VH")))</f>
        <v>VH0</v>
      </c>
      <c r="D70" s="32" t="str">
        <f>CONCATENATE("M",(COUNTIF($M$8:N70,"M")))</f>
        <v>M0</v>
      </c>
      <c r="E70" s="32" t="str">
        <f>CONCATENATE("L",(COUNTIF($M$8:N70,"L")))</f>
        <v>L0</v>
      </c>
      <c r="F70" s="32" t="str">
        <f>CONCATENATE("TBC",(COUNTIF($M$8:N70,"TBC")))</f>
        <v>TBC50</v>
      </c>
      <c r="G70" s="14" t="str">
        <f>'Lookup Admin'!A64</f>
        <v>D13</v>
      </c>
      <c r="H70" s="63" t="str">
        <f>'Lookup Admin'!E64</f>
        <v xml:space="preserve">Do sample results indicate radon levels are greater than 1000Bq/l? </v>
      </c>
      <c r="I70" s="165" t="str">
        <f t="shared" si="10"/>
        <v>TBC</v>
      </c>
      <c r="J70" s="15" t="str">
        <f>IF(I70="N/A","N/A",IF(I70=VLOOKUP(G70,'Lookup Admin'!A:C,3,FALSE),"H",""))</f>
        <v/>
      </c>
      <c r="K70" s="1"/>
      <c r="L70" s="115">
        <f>VLOOKUP(G70,'Lookup Admin'!A:D,4,FALSE)</f>
        <v>5</v>
      </c>
      <c r="M70" s="94" t="str">
        <f t="shared" si="1"/>
        <v>TBC</v>
      </c>
      <c r="N70" s="9"/>
    </row>
    <row r="71" spans="1:21" ht="30" x14ac:dyDescent="0.25">
      <c r="A71" s="32" t="str">
        <f t="shared" si="11"/>
        <v>TBC51</v>
      </c>
      <c r="B71" s="32" t="str">
        <f>CONCATENATE("H",(COUNTIF($M$8:M71,"H")))</f>
        <v>H0</v>
      </c>
      <c r="C71" s="32" t="str">
        <f>CONCATENATE("VH",(COUNTIF($M$8:M71,"VH")))</f>
        <v>VH0</v>
      </c>
      <c r="D71" s="32" t="str">
        <f>CONCATENATE("M",(COUNTIF($M$8:N71,"M")))</f>
        <v>M0</v>
      </c>
      <c r="E71" s="32" t="str">
        <f>CONCATENATE("L",(COUNTIF($M$8:N71,"L")))</f>
        <v>L0</v>
      </c>
      <c r="F71" s="32" t="str">
        <f>CONCATENATE("TBC",(COUNTIF($M$8:N71,"TBC")))</f>
        <v>TBC51</v>
      </c>
      <c r="G71" s="14" t="str">
        <f>'Lookup Admin'!A65</f>
        <v>D14</v>
      </c>
      <c r="H71" s="63" t="str">
        <f>'Lookup Admin'!E65</f>
        <v>Is the source exposed to risks of faecal contamination from wildlife</v>
      </c>
      <c r="I71" s="165" t="str">
        <f t="shared" si="10"/>
        <v>TBC</v>
      </c>
      <c r="J71" s="15" t="str">
        <f>IF(I71="N/A","N/A",IF(I71=VLOOKUP(G71,'Lookup Admin'!A:C,3,FALSE),"H",""))</f>
        <v/>
      </c>
      <c r="K71" s="75"/>
      <c r="L71" s="115">
        <f>VLOOKUP(G71,'Lookup Admin'!A:D,4,FALSE)</f>
        <v>5</v>
      </c>
      <c r="M71" s="135" t="str">
        <f t="shared" ref="M71" si="12">IF(I71="TBC",IF(I71="N/A","","TBC"),IF(J71="H",IF(K71="","Likelihood Required",IF(K71*L71&lt;$U$10,"L", IF(K71*L71&lt;$U$11,"M",IF(K71*L71&lt;=$U$12,"H","VH")))),""))</f>
        <v>TBC</v>
      </c>
      <c r="N71" s="9"/>
      <c r="P71" s="134"/>
      <c r="Q71" s="134"/>
      <c r="R71" s="134"/>
      <c r="S71" s="134"/>
      <c r="T71" s="134"/>
      <c r="U71" s="134"/>
    </row>
    <row r="72" spans="1:21" x14ac:dyDescent="0.25">
      <c r="A72" s="32" t="b">
        <f t="shared" si="11"/>
        <v>0</v>
      </c>
      <c r="B72" s="32" t="str">
        <f>CONCATENATE("H",(COUNTIF($M$8:M72,"H")))</f>
        <v>H0</v>
      </c>
      <c r="C72" s="32" t="str">
        <f>CONCATENATE("VH",(COUNTIF($M$8:M72,"VH")))</f>
        <v>VH0</v>
      </c>
      <c r="D72" s="32" t="str">
        <f>CONCATENATE("M",(COUNTIF($M$8:N72,"M")))</f>
        <v>M0</v>
      </c>
      <c r="E72" s="32" t="str">
        <f>CONCATENATE("L",(COUNTIF($M$8:N72,"L")))</f>
        <v>L0</v>
      </c>
      <c r="F72" s="32" t="str">
        <f>CONCATENATE("TBC",(COUNTIF($M$8:N72,"TBC")))</f>
        <v>TBC51</v>
      </c>
      <c r="G72" s="14" t="str">
        <f>'Lookup Admin'!A66</f>
        <v>D15</v>
      </c>
      <c r="H72" s="64"/>
      <c r="I72" s="165" t="s">
        <v>321</v>
      </c>
      <c r="J72" s="15" t="str">
        <f>IF(I72="N/A","N/A",IF(I72=VLOOKUP(G72,'Lookup Admin'!A:C,3,FALSE),"H",""))</f>
        <v>N/A</v>
      </c>
      <c r="K72" s="75"/>
      <c r="L72" s="75"/>
      <c r="M72" s="94" t="str">
        <f t="shared" si="1"/>
        <v/>
      </c>
      <c r="N72" s="9"/>
    </row>
    <row r="73" spans="1:21" s="32" customFormat="1" x14ac:dyDescent="0.25">
      <c r="A73" s="32" t="b">
        <f t="shared" si="11"/>
        <v>0</v>
      </c>
      <c r="B73" s="32" t="str">
        <f>CONCATENATE("H",(COUNTIF($M$8:M73,"H")))</f>
        <v>H0</v>
      </c>
      <c r="C73" s="32" t="str">
        <f>CONCATENATE("VH",(COUNTIF($M$8:M73,"VH")))</f>
        <v>VH0</v>
      </c>
      <c r="D73" s="32" t="str">
        <f>CONCATENATE("M",(COUNTIF($M$8:N73,"M")))</f>
        <v>M0</v>
      </c>
      <c r="E73" s="32" t="str">
        <f>CONCATENATE("L",(COUNTIF($M$8:N73,"L")))</f>
        <v>L0</v>
      </c>
      <c r="F73" s="32" t="str">
        <f>CONCATENATE("TBC",(COUNTIF($M$8:N73,"TBC")))</f>
        <v>TBC51</v>
      </c>
      <c r="G73" s="14" t="str">
        <f>'Lookup Admin'!A67</f>
        <v>D16</v>
      </c>
      <c r="H73" s="64"/>
      <c r="I73" s="165" t="s">
        <v>321</v>
      </c>
      <c r="J73" s="15" t="str">
        <f>IF(I73="N/A","N/A",IF(I73=VLOOKUP(G73,'Lookup Admin'!A:C,3,FALSE),"H",""))</f>
        <v>N/A</v>
      </c>
      <c r="K73" s="75"/>
      <c r="L73" s="75"/>
      <c r="M73" s="94" t="str">
        <f t="shared" si="1"/>
        <v/>
      </c>
      <c r="N73" s="70"/>
      <c r="P73" s="71"/>
      <c r="Q73" s="71"/>
      <c r="R73" s="71"/>
      <c r="S73" s="71"/>
      <c r="T73" s="71"/>
      <c r="U73" s="71"/>
    </row>
    <row r="74" spans="1:21" x14ac:dyDescent="0.25">
      <c r="A74" s="32" t="b">
        <f t="shared" si="11"/>
        <v>0</v>
      </c>
      <c r="B74" s="32" t="str">
        <f>CONCATENATE("H",(COUNTIF($M$8:M74,"H")))</f>
        <v>H0</v>
      </c>
      <c r="C74" s="32" t="str">
        <f>CONCATENATE("VH",(COUNTIF($M$8:M74,"VH")))</f>
        <v>VH0</v>
      </c>
      <c r="D74" s="32" t="str">
        <f>CONCATENATE("M",(COUNTIF($M$8:N74,"M")))</f>
        <v>M0</v>
      </c>
      <c r="E74" s="32" t="str">
        <f>CONCATENATE("L",(COUNTIF($M$8:N74,"L")))</f>
        <v>L0</v>
      </c>
      <c r="F74" s="32" t="str">
        <f>CONCATENATE("TBC",(COUNTIF($M$8:N74,"TBC")))</f>
        <v>TBC51</v>
      </c>
      <c r="G74" s="14" t="str">
        <f>'Lookup Admin'!A68</f>
        <v>D17</v>
      </c>
      <c r="H74" s="64"/>
      <c r="I74" s="165" t="s">
        <v>321</v>
      </c>
      <c r="J74" s="15" t="str">
        <f>IF(I74="N/A","N/A",IF(I74=VLOOKUP(G74,'Lookup Admin'!A:C,3,FALSE),"H",""))</f>
        <v>N/A</v>
      </c>
      <c r="K74" s="75"/>
      <c r="L74" s="75"/>
      <c r="M74" s="94" t="str">
        <f t="shared" si="1"/>
        <v/>
      </c>
      <c r="N74" s="9"/>
    </row>
    <row r="75" spans="1:21" s="17" customFormat="1" ht="34.5" customHeight="1" x14ac:dyDescent="0.25">
      <c r="A75" s="32"/>
      <c r="B75" s="32"/>
      <c r="C75" s="32"/>
      <c r="D75" s="32"/>
      <c r="E75" s="32"/>
      <c r="F75" s="32"/>
      <c r="G75" s="224" t="str">
        <f>'Lookup Admin'!A69</f>
        <v>Section E - SOURCE: Mains water supplied by means of pipes (Regulation 8 supplies)</v>
      </c>
      <c r="H75" s="225"/>
      <c r="I75" s="76"/>
      <c r="J75" s="15"/>
      <c r="K75" s="97"/>
      <c r="L75" s="96"/>
      <c r="M75" s="94"/>
      <c r="N75" s="98"/>
      <c r="P75" s="62"/>
      <c r="Q75" s="62"/>
      <c r="R75" s="62"/>
      <c r="S75" s="62"/>
      <c r="T75" s="62"/>
      <c r="U75" s="62"/>
    </row>
    <row r="76" spans="1:21" x14ac:dyDescent="0.25">
      <c r="A76" s="32" t="str">
        <f t="shared" ref="A76:A132" si="13">IF(M76="VH",C76,IF(M76="H",B76,IF(M76="M",D76,IF(M76="L",E76,IF(M76="TBC",F76)))))</f>
        <v>TBC52</v>
      </c>
      <c r="B76" s="32" t="str">
        <f>CONCATENATE("H",(COUNTIF($M$8:M76,"H")))</f>
        <v>H0</v>
      </c>
      <c r="C76" s="32" t="str">
        <f>CONCATENATE("VH",(COUNTIF($M$8:M76,"VH")))</f>
        <v>VH0</v>
      </c>
      <c r="D76" s="32" t="str">
        <f>CONCATENATE("M",(COUNTIF($M$8:N76,"M")))</f>
        <v>M0</v>
      </c>
      <c r="E76" s="32" t="str">
        <f>CONCATENATE("L",(COUNTIF($M$8:N76,"L")))</f>
        <v>L0</v>
      </c>
      <c r="F76" s="32" t="str">
        <f>CONCATENATE("TBC",(COUNTIF($M$8:N76,"TBC")))</f>
        <v>TBC52</v>
      </c>
      <c r="G76" s="14" t="str">
        <f>'Lookup Admin'!A70</f>
        <v>E1</v>
      </c>
      <c r="H76" s="63" t="str">
        <f>'Lookup Admin'!E70</f>
        <v xml:space="preserve">Is there evidence the supply main is coal tar lined?  </v>
      </c>
      <c r="I76" s="165" t="str">
        <f>IF($I$75="N/A","N/A","TBC")</f>
        <v>TBC</v>
      </c>
      <c r="J76" s="15" t="str">
        <f>IF(I76="N/A","N/A",IF(I76=VLOOKUP(G76,'Lookup Admin'!A:C,3,FALSE),"H",""))</f>
        <v/>
      </c>
      <c r="K76" s="1"/>
      <c r="L76" s="115">
        <f>VLOOKUP(G76,'Lookup Admin'!A:D,4,FALSE)</f>
        <v>4</v>
      </c>
      <c r="M76" s="94" t="str">
        <f t="shared" si="1"/>
        <v>TBC</v>
      </c>
      <c r="N76" s="9"/>
    </row>
    <row r="77" spans="1:21" x14ac:dyDescent="0.25">
      <c r="A77" s="32" t="str">
        <f t="shared" si="13"/>
        <v>TBC53</v>
      </c>
      <c r="B77" s="32" t="str">
        <f>CONCATENATE("H",(COUNTIF($M$8:M77,"H")))</f>
        <v>H0</v>
      </c>
      <c r="C77" s="32" t="str">
        <f>CONCATENATE("VH",(COUNTIF($M$8:M77,"VH")))</f>
        <v>VH0</v>
      </c>
      <c r="D77" s="32" t="str">
        <f>CONCATENATE("M",(COUNTIF($M$8:N77,"M")))</f>
        <v>M0</v>
      </c>
      <c r="E77" s="32" t="str">
        <f>CONCATENATE("L",(COUNTIF($M$8:N77,"L")))</f>
        <v>L0</v>
      </c>
      <c r="F77" s="32" t="str">
        <f>CONCATENATE("TBC",(COUNTIF($M$8:N77,"TBC")))</f>
        <v>TBC53</v>
      </c>
      <c r="G77" s="14" t="str">
        <f>'Lookup Admin'!A71</f>
        <v>E2</v>
      </c>
      <c r="H77" s="63" t="str">
        <f>'Lookup Admin'!E71</f>
        <v>Are there sediments in the main?</v>
      </c>
      <c r="I77" s="165" t="str">
        <f t="shared" ref="I77:I81" si="14">IF($I$75="N/A","N/A","TBC")</f>
        <v>TBC</v>
      </c>
      <c r="J77" s="15" t="str">
        <f>IF(I77="N/A","N/A",IF(I77=VLOOKUP(G77,'Lookup Admin'!A:C,3,FALSE),"H",""))</f>
        <v/>
      </c>
      <c r="K77" s="1"/>
      <c r="L77" s="115">
        <f>VLOOKUP(G77,'Lookup Admin'!A:D,4,FALSE)</f>
        <v>3</v>
      </c>
      <c r="M77" s="94" t="str">
        <f t="shared" si="1"/>
        <v>TBC</v>
      </c>
      <c r="N77" s="9"/>
    </row>
    <row r="78" spans="1:21" ht="75" x14ac:dyDescent="0.25">
      <c r="A78" s="32" t="str">
        <f t="shared" si="13"/>
        <v>TBC54</v>
      </c>
      <c r="B78" s="32" t="str">
        <f>CONCATENATE("H",(COUNTIF($M$8:M78,"H")))</f>
        <v>H0</v>
      </c>
      <c r="C78" s="32" t="str">
        <f>CONCATENATE("VH",(COUNTIF($M$8:M78,"VH")))</f>
        <v>VH0</v>
      </c>
      <c r="D78" s="32" t="str">
        <f>CONCATENATE("M",(COUNTIF($M$8:N78,"M")))</f>
        <v>M0</v>
      </c>
      <c r="E78" s="32" t="str">
        <f>CONCATENATE("L",(COUNTIF($M$8:N78,"L")))</f>
        <v>L0</v>
      </c>
      <c r="F78" s="32" t="str">
        <f>CONCATENATE("TBC",(COUNTIF($M$8:N78,"TBC")))</f>
        <v>TBC54</v>
      </c>
      <c r="G78" s="14" t="str">
        <f>'Lookup Admin'!A72</f>
        <v>E3</v>
      </c>
      <c r="H78" s="63" t="str">
        <f>'Lookup Admin'!E72</f>
        <v>Is the section of main upstream of the point of supply subject to good turnover of water (e.g. are there connections to properties nearby which would ensure the water is refreshed in the main constantly)?</v>
      </c>
      <c r="I78" s="165" t="str">
        <f t="shared" si="14"/>
        <v>TBC</v>
      </c>
      <c r="J78" s="15" t="str">
        <f>IF(I78="N/A","N/A",IF(I78=VLOOKUP(G78,'Lookup Admin'!A:C,3,FALSE),"H",""))</f>
        <v/>
      </c>
      <c r="K78" s="1"/>
      <c r="L78" s="115">
        <f>VLOOKUP(G78,'Lookup Admin'!A:D,4,FALSE)</f>
        <v>3</v>
      </c>
      <c r="M78" s="94" t="str">
        <f t="shared" ref="M78:M84" si="15">IF(I78="TBC",IF(I78="N/A","","TBC"),IF(J78="H",IF(K78="","Likelihood Required",IF(K78*L78&lt;$U$10,"L", IF(K78*L78&lt;$U$11,"M",IF(K78*L78&lt;=$U$12,"H","VH")))),""))</f>
        <v>TBC</v>
      </c>
      <c r="N78" s="9"/>
    </row>
    <row r="79" spans="1:21" ht="45" x14ac:dyDescent="0.25">
      <c r="A79" s="32" t="str">
        <f t="shared" si="13"/>
        <v>TBC55</v>
      </c>
      <c r="B79" s="32" t="str">
        <f>CONCATENATE("H",(COUNTIF($M$8:M79,"H")))</f>
        <v>H0</v>
      </c>
      <c r="C79" s="32" t="str">
        <f>CONCATENATE("VH",(COUNTIF($M$8:M79,"VH")))</f>
        <v>VH0</v>
      </c>
      <c r="D79" s="32" t="str">
        <f>CONCATENATE("M",(COUNTIF($M$8:N79,"M")))</f>
        <v>M0</v>
      </c>
      <c r="E79" s="32" t="str">
        <f>CONCATENATE("L",(COUNTIF($M$8:N79,"L")))</f>
        <v>L0</v>
      </c>
      <c r="F79" s="32" t="str">
        <f>CONCATENATE("TBC",(COUNTIF($M$8:N79,"TBC")))</f>
        <v>TBC55</v>
      </c>
      <c r="G79" s="14" t="str">
        <f>'Lookup Admin'!A73</f>
        <v>E4</v>
      </c>
      <c r="H79" s="63" t="str">
        <f>'Lookup Admin'!E73</f>
        <v>If the area feeding the supply has had water quality related complaints in the last 12 months, have the causes been mitigated?</v>
      </c>
      <c r="I79" s="165" t="str">
        <f t="shared" si="14"/>
        <v>TBC</v>
      </c>
      <c r="J79" s="15" t="str">
        <f>IF(I79="N/A","N/A",IF(I79=VLOOKUP(G79,'Lookup Admin'!A:C,3,FALSE),"H",""))</f>
        <v/>
      </c>
      <c r="K79" s="1"/>
      <c r="L79" s="115">
        <f>VLOOKUP(G79,'Lookup Admin'!A:D,4,FALSE)</f>
        <v>3</v>
      </c>
      <c r="M79" s="94" t="str">
        <f t="shared" si="15"/>
        <v>TBC</v>
      </c>
      <c r="N79" s="9"/>
    </row>
    <row r="80" spans="1:21" ht="45" x14ac:dyDescent="0.25">
      <c r="A80" s="32" t="str">
        <f t="shared" si="13"/>
        <v>TBC56</v>
      </c>
      <c r="B80" s="32" t="str">
        <f>CONCATENATE("H",(COUNTIF($M$8:M80,"H")))</f>
        <v>H0</v>
      </c>
      <c r="C80" s="32" t="str">
        <f>CONCATENATE("VH",(COUNTIF($M$8:M80,"VH")))</f>
        <v>VH0</v>
      </c>
      <c r="D80" s="32" t="str">
        <f>CONCATENATE("M",(COUNTIF($M$8:N80,"M")))</f>
        <v>M0</v>
      </c>
      <c r="E80" s="32" t="str">
        <f>CONCATENATE("L",(COUNTIF($M$8:N80,"L")))</f>
        <v>L0</v>
      </c>
      <c r="F80" s="32" t="str">
        <f>CONCATENATE("TBC",(COUNTIF($M$8:N80,"TBC")))</f>
        <v>TBC56</v>
      </c>
      <c r="G80" s="14" t="str">
        <f>'Lookup Admin'!A74</f>
        <v>E5</v>
      </c>
      <c r="H80" s="63" t="str">
        <f>'Lookup Admin'!E74</f>
        <v>Have any chemical parameters exceeded the standard in the previous 12 months in the mains supply?</v>
      </c>
      <c r="I80" s="165" t="str">
        <f t="shared" si="14"/>
        <v>TBC</v>
      </c>
      <c r="J80" s="15" t="str">
        <f>IF(I80="N/A","N/A",IF(I80=VLOOKUP(G80,'Lookup Admin'!A:C,3,FALSE),"H",""))</f>
        <v/>
      </c>
      <c r="K80" s="1"/>
      <c r="L80" s="115">
        <f>VLOOKUP(G80,'Lookup Admin'!A:D,4,FALSE)</f>
        <v>5</v>
      </c>
      <c r="M80" s="94" t="str">
        <f t="shared" si="15"/>
        <v>TBC</v>
      </c>
      <c r="N80" s="9"/>
    </row>
    <row r="81" spans="1:21" ht="30" x14ac:dyDescent="0.25">
      <c r="A81" s="32" t="str">
        <f t="shared" si="13"/>
        <v>TBC57</v>
      </c>
      <c r="B81" s="32" t="str">
        <f>CONCATENATE("H",(COUNTIF($M$8:M81,"H")))</f>
        <v>H0</v>
      </c>
      <c r="C81" s="32" t="str">
        <f>CONCATENATE("VH",(COUNTIF($M$8:M81,"VH")))</f>
        <v>VH0</v>
      </c>
      <c r="D81" s="32" t="str">
        <f>CONCATENATE("M",(COUNTIF($M$8:N81,"M")))</f>
        <v>M0</v>
      </c>
      <c r="E81" s="32" t="str">
        <f>CONCATENATE("L",(COUNTIF($M$8:N81,"L")))</f>
        <v>L0</v>
      </c>
      <c r="F81" s="32" t="str">
        <f>CONCATENATE("TBC",(COUNTIF($M$8:N81,"TBC")))</f>
        <v>TBC57</v>
      </c>
      <c r="G81" s="14" t="str">
        <f>'Lookup Admin'!A75</f>
        <v>E6</v>
      </c>
      <c r="H81" s="63" t="str">
        <f>'Lookup Admin'!E75</f>
        <v>Are there backflow protection deficiencies at any upstream industrial or commercial premises?</v>
      </c>
      <c r="I81" s="165" t="str">
        <f t="shared" si="14"/>
        <v>TBC</v>
      </c>
      <c r="J81" s="15" t="str">
        <f>IF(I81="N/A","N/A",IF(I81=VLOOKUP(G81,'Lookup Admin'!A:C,3,FALSE),"H",""))</f>
        <v/>
      </c>
      <c r="K81" s="1"/>
      <c r="L81" s="115">
        <f>VLOOKUP(G81,'Lookup Admin'!A:D,4,FALSE)</f>
        <v>4</v>
      </c>
      <c r="M81" s="94" t="str">
        <f t="shared" si="15"/>
        <v>TBC</v>
      </c>
      <c r="N81" s="9"/>
    </row>
    <row r="82" spans="1:21" x14ac:dyDescent="0.25">
      <c r="A82" s="32" t="b">
        <f t="shared" si="13"/>
        <v>0</v>
      </c>
      <c r="B82" s="32" t="str">
        <f>CONCATENATE("H",(COUNTIF($M$8:M82,"H")))</f>
        <v>H0</v>
      </c>
      <c r="C82" s="32" t="str">
        <f>CONCATENATE("VH",(COUNTIF($M$8:M82,"VH")))</f>
        <v>VH0</v>
      </c>
      <c r="D82" s="32" t="str">
        <f>CONCATENATE("M",(COUNTIF($M$8:N82,"M")))</f>
        <v>M0</v>
      </c>
      <c r="E82" s="32" t="str">
        <f>CONCATENATE("L",(COUNTIF($M$8:N82,"L")))</f>
        <v>L0</v>
      </c>
      <c r="F82" s="32" t="str">
        <f>CONCATENATE("TBC",(COUNTIF($M$8:N82,"TBC")))</f>
        <v>TBC57</v>
      </c>
      <c r="G82" s="14" t="str">
        <f>'Lookup Admin'!A76</f>
        <v>E7</v>
      </c>
      <c r="H82" s="64"/>
      <c r="I82" s="165" t="s">
        <v>321</v>
      </c>
      <c r="J82" s="15" t="str">
        <f>IF(I82="N/A","N/A",IF(I82=VLOOKUP(G82,'Lookup Admin'!A:C,3,FALSE),"H",""))</f>
        <v>N/A</v>
      </c>
      <c r="K82" s="75"/>
      <c r="L82" s="75"/>
      <c r="M82" s="94" t="str">
        <f t="shared" si="15"/>
        <v/>
      </c>
      <c r="N82" s="9"/>
    </row>
    <row r="83" spans="1:21" s="32" customFormat="1" x14ac:dyDescent="0.25">
      <c r="A83" s="32" t="b">
        <f t="shared" si="13"/>
        <v>0</v>
      </c>
      <c r="B83" s="32" t="str">
        <f>CONCATENATE("H",(COUNTIF($M$8:M83,"H")))</f>
        <v>H0</v>
      </c>
      <c r="C83" s="32" t="str">
        <f>CONCATENATE("VH",(COUNTIF($M$8:M83,"VH")))</f>
        <v>VH0</v>
      </c>
      <c r="D83" s="32" t="str">
        <f>CONCATENATE("M",(COUNTIF($M$8:N83,"M")))</f>
        <v>M0</v>
      </c>
      <c r="E83" s="32" t="str">
        <f>CONCATENATE("L",(COUNTIF($M$8:N83,"L")))</f>
        <v>L0</v>
      </c>
      <c r="F83" s="32" t="str">
        <f>CONCATENATE("TBC",(COUNTIF($M$8:N83,"TBC")))</f>
        <v>TBC57</v>
      </c>
      <c r="G83" s="74" t="str">
        <f>'Lookup Admin'!A77</f>
        <v>E8</v>
      </c>
      <c r="H83" s="64"/>
      <c r="I83" s="165" t="s">
        <v>321</v>
      </c>
      <c r="J83" s="15" t="str">
        <f>IF(I83="N/A","N/A",IF(I83=VLOOKUP(G83,'Lookup Admin'!A:C,3,FALSE),"H",""))</f>
        <v>N/A</v>
      </c>
      <c r="K83" s="75"/>
      <c r="L83" s="75"/>
      <c r="M83" s="94" t="str">
        <f t="shared" si="15"/>
        <v/>
      </c>
      <c r="N83" s="70"/>
      <c r="P83" s="71"/>
      <c r="Q83" s="71"/>
      <c r="R83" s="71"/>
      <c r="S83" s="71"/>
      <c r="T83" s="71"/>
      <c r="U83" s="71"/>
    </row>
    <row r="84" spans="1:21" x14ac:dyDescent="0.25">
      <c r="A84" s="32" t="b">
        <f t="shared" si="13"/>
        <v>0</v>
      </c>
      <c r="B84" s="32" t="str">
        <f>CONCATENATE("H",(COUNTIF($M$8:M84,"H")))</f>
        <v>H0</v>
      </c>
      <c r="C84" s="32" t="str">
        <f>CONCATENATE("VH",(COUNTIF($M$8:M84,"VH")))</f>
        <v>VH0</v>
      </c>
      <c r="D84" s="32" t="str">
        <f>CONCATENATE("M",(COUNTIF($M$8:N84,"M")))</f>
        <v>M0</v>
      </c>
      <c r="E84" s="32" t="str">
        <f>CONCATENATE("L",(COUNTIF($M$8:N84,"L")))</f>
        <v>L0</v>
      </c>
      <c r="F84" s="32" t="str">
        <f>CONCATENATE("TBC",(COUNTIF($M$8:N84,"TBC")))</f>
        <v>TBC57</v>
      </c>
      <c r="G84" s="14" t="str">
        <f>'Lookup Admin'!A78</f>
        <v>E9</v>
      </c>
      <c r="H84" s="64"/>
      <c r="I84" s="165" t="s">
        <v>321</v>
      </c>
      <c r="J84" s="15" t="str">
        <f>IF(I84="N/A","N/A",IF(I84=VLOOKUP(G84,'Lookup Admin'!A:C,3,FALSE),"H",""))</f>
        <v>N/A</v>
      </c>
      <c r="K84" s="75"/>
      <c r="L84" s="75"/>
      <c r="M84" s="94" t="str">
        <f t="shared" si="15"/>
        <v/>
      </c>
      <c r="N84" s="10"/>
    </row>
    <row r="85" spans="1:21" s="17" customFormat="1" ht="20.25" hidden="1" customHeight="1" x14ac:dyDescent="0.25">
      <c r="A85" s="32"/>
      <c r="B85" s="32"/>
      <c r="C85" s="32"/>
      <c r="D85" s="32"/>
      <c r="E85" s="32"/>
      <c r="F85" s="32"/>
      <c r="G85" s="228" t="str">
        <f>'Lookup Admin'!A79</f>
        <v>Section F - This section has been left blank intentionally.</v>
      </c>
      <c r="H85" s="229"/>
      <c r="I85" s="76" t="s">
        <v>321</v>
      </c>
      <c r="J85" s="15" t="str">
        <f>IF(I85="N/A","N/A",IF(I85=VLOOKUP(G85,'Lookup Admin'!A:C,3,FALSE),"H",""))</f>
        <v>N/A</v>
      </c>
      <c r="K85" s="65"/>
      <c r="L85" s="16"/>
      <c r="M85" s="94"/>
      <c r="N85" s="66"/>
      <c r="P85" s="62"/>
      <c r="Q85" s="62"/>
      <c r="R85" s="62"/>
      <c r="S85" s="62"/>
      <c r="T85" s="62"/>
      <c r="U85" s="62"/>
    </row>
    <row r="86" spans="1:21" ht="60" hidden="1" x14ac:dyDescent="0.25">
      <c r="A86" s="32" t="b">
        <f t="shared" si="13"/>
        <v>0</v>
      </c>
      <c r="B86" s="32" t="str">
        <f>CONCATENATE("H",(COUNTIF($M$8:M86,"H")))</f>
        <v>H0</v>
      </c>
      <c r="C86" s="32" t="str">
        <f>CONCATENATE("VH",(COUNTIF($M$8:M86,"VH")))</f>
        <v>VH0</v>
      </c>
      <c r="D86" s="32" t="str">
        <f>CONCATENATE("M",(COUNTIF($M$8:N86,"M")))</f>
        <v>M0</v>
      </c>
      <c r="E86" s="32" t="str">
        <f>CONCATENATE("L",(COUNTIF($M$8:N86,"L")))</f>
        <v>L0</v>
      </c>
      <c r="F86" s="32" t="str">
        <f>CONCATENATE("TBC",(COUNTIF($M$8:N86,"TBC")))</f>
        <v>TBC57</v>
      </c>
      <c r="G86" s="14" t="str">
        <f>'Lookup Admin'!A80</f>
        <v>F1</v>
      </c>
      <c r="H86" s="63" t="str">
        <f>'Lookup Admin'!E80</f>
        <v>Is the supplier/contractor competent to undertake the requirements of BS 8551 - Provision and management of temporary supplies and distribution networks.?</v>
      </c>
      <c r="I86" s="165" t="str">
        <f>IF($I$85="N/A","N/A","TBC")</f>
        <v>N/A</v>
      </c>
      <c r="J86" s="15" t="str">
        <f>IF(I86="N/A","N/A",IF(I86=VLOOKUP(G86,'Lookup Admin'!A:C,3,FALSE),"H",""))</f>
        <v>N/A</v>
      </c>
      <c r="K86" s="1"/>
      <c r="L86" s="16">
        <f>VLOOKUP(G86,'Lookup Admin'!A:D,4,FALSE)</f>
        <v>5</v>
      </c>
      <c r="M86" s="94" t="str">
        <f t="shared" ref="M86:M147" si="16">IF(I86="TBC",IF(I86="N/A","","TBC"),IF(J86="H",IF(K86="","Likelihood Required",IF(K86*L86&lt;$U$10,"L", IF(K86*L86&lt;$U$11,"M",IF(K86*L86&lt;=$U$12,"H","VH")))),""))</f>
        <v/>
      </c>
      <c r="N86" s="10"/>
    </row>
    <row r="87" spans="1:21" hidden="1" x14ac:dyDescent="0.25">
      <c r="A87" s="32" t="b">
        <f t="shared" si="13"/>
        <v>0</v>
      </c>
      <c r="B87" s="32" t="str">
        <f>CONCATENATE("H",(COUNTIF($M$8:M87,"H")))</f>
        <v>H0</v>
      </c>
      <c r="C87" s="32" t="str">
        <f>CONCATENATE("VH",(COUNTIF($M$8:M87,"VH")))</f>
        <v>VH0</v>
      </c>
      <c r="D87" s="32" t="str">
        <f>CONCATENATE("M",(COUNTIF($M$8:N87,"M")))</f>
        <v>M0</v>
      </c>
      <c r="E87" s="32" t="str">
        <f>CONCATENATE("L",(COUNTIF($M$8:N87,"L")))</f>
        <v>L0</v>
      </c>
      <c r="F87" s="32" t="str">
        <f>CONCATENATE("TBC",(COUNTIF($M$8:N87,"TBC")))</f>
        <v>TBC57</v>
      </c>
      <c r="G87" s="14" t="str">
        <f>'Lookup Admin'!A81</f>
        <v>F2</v>
      </c>
      <c r="H87" s="63" t="str">
        <f>'Lookup Admin'!E81</f>
        <v>Is the tanker suitable in accordance with BS 8551?</v>
      </c>
      <c r="I87" s="165" t="str">
        <f t="shared" ref="I87:I90" si="17">IF($I$85="N/A","N/A","TBC")</f>
        <v>N/A</v>
      </c>
      <c r="J87" s="15" t="str">
        <f>IF(I87="N/A","N/A",IF(I87=VLOOKUP(G87,'Lookup Admin'!A:C,3,FALSE),"H",""))</f>
        <v>N/A</v>
      </c>
      <c r="K87" s="1"/>
      <c r="L87" s="16">
        <f>VLOOKUP(G87,'Lookup Admin'!A:D,4,FALSE)</f>
        <v>5</v>
      </c>
      <c r="M87" s="94" t="str">
        <f t="shared" ref="M87:M93" si="18">IF(I87="TBC",IF(I87="N/A","","TBC"),IF(J87="H",IF(K87="","Likelihood Required",IF(K87*L87&lt;$U$10,"L", IF(K87*L87&lt;$U$11,"M",IF(K87*L87&lt;=$U$12,"H","VH")))),""))</f>
        <v/>
      </c>
      <c r="N87" s="10"/>
    </row>
    <row r="88" spans="1:21" ht="30" hidden="1" x14ac:dyDescent="0.25">
      <c r="A88" s="32" t="b">
        <f t="shared" si="13"/>
        <v>0</v>
      </c>
      <c r="B88" s="32" t="str">
        <f>CONCATENATE("H",(COUNTIF($M$8:M88,"H")))</f>
        <v>H0</v>
      </c>
      <c r="C88" s="32" t="str">
        <f>CONCATENATE("VH",(COUNTIF($M$8:M88,"VH")))</f>
        <v>VH0</v>
      </c>
      <c r="D88" s="32" t="str">
        <f>CONCATENATE("M",(COUNTIF($M$8:N88,"M")))</f>
        <v>M0</v>
      </c>
      <c r="E88" s="32" t="str">
        <f>CONCATENATE("L",(COUNTIF($M$8:N88,"L")))</f>
        <v>L0</v>
      </c>
      <c r="F88" s="32" t="str">
        <f>CONCATENATE("TBC",(COUNTIF($M$8:N88,"TBC")))</f>
        <v>TBC57</v>
      </c>
      <c r="G88" s="14" t="str">
        <f>'Lookup Admin'!A82</f>
        <v>F3</v>
      </c>
      <c r="H88" s="63" t="str">
        <f>'Lookup Admin'!E82</f>
        <v>Has the tanker been used exclusively for water (i.e. not previously used for milk)?</v>
      </c>
      <c r="I88" s="165" t="str">
        <f t="shared" si="17"/>
        <v>N/A</v>
      </c>
      <c r="J88" s="15" t="str">
        <f>IF(I88="N/A","N/A",IF(I88=VLOOKUP(G88,'Lookup Admin'!A:C,3,FALSE),"H",""))</f>
        <v>N/A</v>
      </c>
      <c r="K88" s="1"/>
      <c r="L88" s="16">
        <f>VLOOKUP(G88,'Lookup Admin'!A:D,4,FALSE)</f>
        <v>5</v>
      </c>
      <c r="M88" s="94" t="str">
        <f t="shared" si="18"/>
        <v/>
      </c>
      <c r="N88" s="10"/>
    </row>
    <row r="89" spans="1:21" ht="30" hidden="1" x14ac:dyDescent="0.25">
      <c r="A89" s="32" t="b">
        <f t="shared" si="13"/>
        <v>0</v>
      </c>
      <c r="B89" s="32" t="str">
        <f>CONCATENATE("H",(COUNTIF($M$8:M89,"H")))</f>
        <v>H0</v>
      </c>
      <c r="C89" s="32" t="str">
        <f>CONCATENATE("VH",(COUNTIF($M$8:M89,"VH")))</f>
        <v>VH0</v>
      </c>
      <c r="D89" s="32" t="str">
        <f>CONCATENATE("M",(COUNTIF($M$8:N89,"M")))</f>
        <v>M0</v>
      </c>
      <c r="E89" s="32" t="str">
        <f>CONCATENATE("L",(COUNTIF($M$8:N89,"L")))</f>
        <v>L0</v>
      </c>
      <c r="F89" s="32" t="str">
        <f>CONCATENATE("TBC",(COUNTIF($M$8:N89,"TBC")))</f>
        <v>TBC57</v>
      </c>
      <c r="G89" s="14" t="str">
        <f>'Lookup Admin'!A83</f>
        <v>F4</v>
      </c>
      <c r="H89" s="63" t="str">
        <f>'Lookup Admin'!E83</f>
        <v>Has the tanker been cleaned and disinfected as specified in BS 8551?</v>
      </c>
      <c r="I89" s="165" t="str">
        <f t="shared" si="17"/>
        <v>N/A</v>
      </c>
      <c r="J89" s="15" t="str">
        <f>IF(I89="N/A","N/A",IF(I89=VLOOKUP(G89,'Lookup Admin'!A:C,3,FALSE),"H",""))</f>
        <v>N/A</v>
      </c>
      <c r="K89" s="1"/>
      <c r="L89" s="16">
        <f>VLOOKUP(G89,'Lookup Admin'!A:D,4,FALSE)</f>
        <v>5</v>
      </c>
      <c r="M89" s="94" t="str">
        <f t="shared" si="18"/>
        <v/>
      </c>
      <c r="N89" s="10"/>
    </row>
    <row r="90" spans="1:21" ht="30" hidden="1" x14ac:dyDescent="0.25">
      <c r="A90" s="32" t="b">
        <f t="shared" si="13"/>
        <v>0</v>
      </c>
      <c r="B90" s="32" t="str">
        <f>CONCATENATE("H",(COUNTIF($M$8:M90,"H")))</f>
        <v>H0</v>
      </c>
      <c r="C90" s="32" t="str">
        <f>CONCATENATE("VH",(COUNTIF($M$8:M90,"VH")))</f>
        <v>VH0</v>
      </c>
      <c r="D90" s="32" t="str">
        <f>CONCATENATE("M",(COUNTIF($M$8:N90,"M")))</f>
        <v>M0</v>
      </c>
      <c r="E90" s="32" t="str">
        <f>CONCATENATE("L",(COUNTIF($M$8:N90,"L")))</f>
        <v>L0</v>
      </c>
      <c r="F90" s="32" t="str">
        <f>CONCATENATE("TBC",(COUNTIF($M$8:N90,"TBC")))</f>
        <v>TBC57</v>
      </c>
      <c r="G90" s="14" t="str">
        <f>'Lookup Admin'!A84</f>
        <v>F5</v>
      </c>
      <c r="H90" s="63" t="str">
        <f>'Lookup Admin'!E84</f>
        <v xml:space="preserve">Are records available to demonstrate activities have been undertaken in accordance with BS 8551? </v>
      </c>
      <c r="I90" s="165" t="str">
        <f t="shared" si="17"/>
        <v>N/A</v>
      </c>
      <c r="J90" s="15" t="str">
        <f>IF(I90="N/A","N/A",IF(I90=VLOOKUP(G90,'Lookup Admin'!A:C,3,FALSE),"H",""))</f>
        <v>N/A</v>
      </c>
      <c r="K90" s="1"/>
      <c r="L90" s="16">
        <f>VLOOKUP(G90,'Lookup Admin'!A:D,4,FALSE)</f>
        <v>5</v>
      </c>
      <c r="M90" s="94" t="str">
        <f t="shared" si="18"/>
        <v/>
      </c>
      <c r="N90" s="10"/>
    </row>
    <row r="91" spans="1:21" hidden="1" x14ac:dyDescent="0.25">
      <c r="A91" s="32" t="b">
        <f t="shared" si="13"/>
        <v>0</v>
      </c>
      <c r="B91" s="32" t="str">
        <f>CONCATENATE("H",(COUNTIF($M$8:M91,"H")))</f>
        <v>H0</v>
      </c>
      <c r="C91" s="32" t="str">
        <f>CONCATENATE("VH",(COUNTIF($M$8:M91,"VH")))</f>
        <v>VH0</v>
      </c>
      <c r="D91" s="32" t="str">
        <f>CONCATENATE("M",(COUNTIF($M$8:N91,"M")))</f>
        <v>M0</v>
      </c>
      <c r="E91" s="32" t="str">
        <f>CONCATENATE("L",(COUNTIF($M$8:N91,"L")))</f>
        <v>L0</v>
      </c>
      <c r="F91" s="32" t="str">
        <f>CONCATENATE("TBC",(COUNTIF($M$8:N91,"TBC")))</f>
        <v>TBC57</v>
      </c>
      <c r="G91" s="14" t="str">
        <f>'Lookup Admin'!A85</f>
        <v>F6</v>
      </c>
      <c r="H91" s="63"/>
      <c r="I91" s="165" t="s">
        <v>321</v>
      </c>
      <c r="J91" s="15" t="str">
        <f>IF(I91="N/A","N/A",IF(I91=VLOOKUP(G91,'Lookup Admin'!A:C,3,FALSE),"H",""))</f>
        <v>N/A</v>
      </c>
      <c r="K91" s="1"/>
      <c r="L91" s="73"/>
      <c r="M91" s="94" t="str">
        <f t="shared" si="18"/>
        <v/>
      </c>
      <c r="N91" s="10"/>
    </row>
    <row r="92" spans="1:21" s="32" customFormat="1" hidden="1" x14ac:dyDescent="0.25">
      <c r="A92" s="32" t="b">
        <f t="shared" si="13"/>
        <v>0</v>
      </c>
      <c r="B92" s="32" t="str">
        <f>CONCATENATE("H",(COUNTIF($M$8:M92,"H")))</f>
        <v>H0</v>
      </c>
      <c r="C92" s="32" t="str">
        <f>CONCATENATE("VH",(COUNTIF($M$8:M92,"VH")))</f>
        <v>VH0</v>
      </c>
      <c r="D92" s="32" t="str">
        <f>CONCATENATE("M",(COUNTIF($M$8:N92,"M")))</f>
        <v>M0</v>
      </c>
      <c r="E92" s="32" t="str">
        <f>CONCATENATE("L",(COUNTIF($M$8:N92,"L")))</f>
        <v>L0</v>
      </c>
      <c r="F92" s="32" t="str">
        <f>CONCATENATE("TBC",(COUNTIF($M$8:N92,"TBC")))</f>
        <v>TBC57</v>
      </c>
      <c r="G92" s="74" t="str">
        <f>'Lookup Admin'!A86</f>
        <v>F7</v>
      </c>
      <c r="H92" s="63"/>
      <c r="I92" s="165" t="s">
        <v>321</v>
      </c>
      <c r="J92" s="15" t="str">
        <f>IF(I92="N/A","N/A",IF(I92=VLOOKUP(G92,'Lookup Admin'!A:C,3,FALSE),"H",""))</f>
        <v>N/A</v>
      </c>
      <c r="K92" s="69"/>
      <c r="L92" s="73"/>
      <c r="M92" s="94" t="str">
        <f t="shared" si="18"/>
        <v/>
      </c>
      <c r="N92" s="70"/>
      <c r="P92" s="71"/>
      <c r="Q92" s="71"/>
      <c r="R92" s="71"/>
      <c r="S92" s="71"/>
      <c r="T92" s="71"/>
      <c r="U92" s="71"/>
    </row>
    <row r="93" spans="1:21" hidden="1" x14ac:dyDescent="0.25">
      <c r="A93" s="32" t="b">
        <f t="shared" si="13"/>
        <v>0</v>
      </c>
      <c r="B93" s="32" t="str">
        <f>CONCATENATE("H",(COUNTIF($M$8:M93,"H")))</f>
        <v>H0</v>
      </c>
      <c r="C93" s="32" t="str">
        <f>CONCATENATE("VH",(COUNTIF($M$8:M93,"VH")))</f>
        <v>VH0</v>
      </c>
      <c r="D93" s="32" t="str">
        <f>CONCATENATE("M",(COUNTIF($M$8:N93,"M")))</f>
        <v>M0</v>
      </c>
      <c r="E93" s="32" t="str">
        <f>CONCATENATE("L",(COUNTIF($M$8:N93,"L")))</f>
        <v>L0</v>
      </c>
      <c r="F93" s="32" t="str">
        <f>CONCATENATE("TBC",(COUNTIF($M$8:N93,"TBC")))</f>
        <v>TBC57</v>
      </c>
      <c r="G93" s="14" t="str">
        <f>'Lookup Admin'!A87</f>
        <v>F8</v>
      </c>
      <c r="H93" s="63"/>
      <c r="I93" s="165" t="s">
        <v>321</v>
      </c>
      <c r="J93" s="15" t="str">
        <f>IF(I93="N/A","N/A",IF(I93=VLOOKUP(G93,'Lookup Admin'!A:C,3,FALSE),"H",""))</f>
        <v>N/A</v>
      </c>
      <c r="K93" s="1"/>
      <c r="L93" s="73"/>
      <c r="M93" s="94" t="str">
        <f t="shared" si="18"/>
        <v/>
      </c>
      <c r="N93" s="10"/>
    </row>
    <row r="94" spans="1:21" s="17" customFormat="1" ht="15.75" hidden="1" x14ac:dyDescent="0.25">
      <c r="A94" s="32"/>
      <c r="B94" s="32"/>
      <c r="C94" s="32"/>
      <c r="D94" s="32"/>
      <c r="E94" s="32"/>
      <c r="F94" s="32"/>
      <c r="G94" s="228" t="str">
        <f>'Lookup Admin'!A88</f>
        <v>Section G - This section has been left blank intentionally.</v>
      </c>
      <c r="H94" s="229"/>
      <c r="I94" s="76" t="s">
        <v>321</v>
      </c>
      <c r="J94" s="15" t="str">
        <f>IF(I94="N/A","N/A",IF(I94=VLOOKUP(G94,'Lookup Admin'!A:C,3,FALSE),"H",""))</f>
        <v>N/A</v>
      </c>
      <c r="K94" s="65"/>
      <c r="L94" s="16"/>
      <c r="M94" s="94"/>
      <c r="N94" s="66"/>
      <c r="P94" s="62"/>
      <c r="Q94" s="62"/>
      <c r="R94" s="62"/>
      <c r="S94" s="62"/>
      <c r="T94" s="62"/>
      <c r="U94" s="62"/>
    </row>
    <row r="95" spans="1:21" ht="30" hidden="1" x14ac:dyDescent="0.25">
      <c r="A95" s="32" t="b">
        <f t="shared" si="13"/>
        <v>0</v>
      </c>
      <c r="B95" s="32" t="str">
        <f>CONCATENATE("H",(COUNTIF($M$8:M95,"H")))</f>
        <v>H0</v>
      </c>
      <c r="C95" s="32" t="str">
        <f>CONCATENATE("VH",(COUNTIF($M$8:M95,"VH")))</f>
        <v>VH0</v>
      </c>
      <c r="D95" s="32" t="str">
        <f>CONCATENATE("M",(COUNTIF($M$8:N95,"M")))</f>
        <v>M0</v>
      </c>
      <c r="E95" s="32" t="str">
        <f>CONCATENATE("L",(COUNTIF($M$8:N95,"L")))</f>
        <v>L0</v>
      </c>
      <c r="F95" s="32" t="str">
        <f>CONCATENATE("TBC",(COUNTIF($M$8:N95,"TBC")))</f>
        <v>TBC57</v>
      </c>
      <c r="G95" s="14" t="str">
        <f>'Lookup Admin'!A89</f>
        <v>G1</v>
      </c>
      <c r="H95" s="63" t="str">
        <f>'Lookup Admin'!E89</f>
        <v>Does the supplier/contractor operate in accordance with BS 8551?</v>
      </c>
      <c r="I95" s="165" t="str">
        <f>IF($I$94="N/A","N/A","TBC")</f>
        <v>N/A</v>
      </c>
      <c r="J95" s="15" t="str">
        <f>IF(I95="N/A","N/A",IF(I95=VLOOKUP(G95,'Lookup Admin'!A:C,3,FALSE),"H",""))</f>
        <v>N/A</v>
      </c>
      <c r="K95" s="1"/>
      <c r="L95" s="16">
        <f>VLOOKUP(G95,'Lookup Admin'!A:D,4,FALSE)</f>
        <v>5</v>
      </c>
      <c r="M95" s="94" t="str">
        <f t="shared" si="16"/>
        <v/>
      </c>
      <c r="N95" s="9"/>
    </row>
    <row r="96" spans="1:21" ht="30" hidden="1" x14ac:dyDescent="0.25">
      <c r="A96" s="32" t="b">
        <f t="shared" si="13"/>
        <v>0</v>
      </c>
      <c r="B96" s="32" t="str">
        <f>CONCATENATE("H",(COUNTIF($M$8:M96,"H")))</f>
        <v>H0</v>
      </c>
      <c r="C96" s="32" t="str">
        <f>CONCATENATE("VH",(COUNTIF($M$8:M96,"VH")))</f>
        <v>VH0</v>
      </c>
      <c r="D96" s="32" t="str">
        <f>CONCATENATE("M",(COUNTIF($M$8:N96,"M")))</f>
        <v>M0</v>
      </c>
      <c r="E96" s="32" t="str">
        <f>CONCATENATE("L",(COUNTIF($M$8:N96,"L")))</f>
        <v>L0</v>
      </c>
      <c r="F96" s="32" t="str">
        <f>CONCATENATE("TBC",(COUNTIF($M$8:N96,"TBC")))</f>
        <v>TBC57</v>
      </c>
      <c r="G96" s="14" t="str">
        <f>'Lookup Admin'!A90</f>
        <v>G2</v>
      </c>
      <c r="H96" s="63" t="str">
        <f>'Lookup Admin'!E90</f>
        <v xml:space="preserve">Is the temporary water storage facility suitable in accordance with BS 8551? </v>
      </c>
      <c r="I96" s="165" t="str">
        <f t="shared" ref="I96:I99" si="19">IF($I$94="N/A","N/A","TBC")</f>
        <v>N/A</v>
      </c>
      <c r="J96" s="15" t="str">
        <f>IF(I96="N/A","N/A",IF(I96=VLOOKUP(G96,'Lookup Admin'!A:C,3,FALSE),"H",""))</f>
        <v>N/A</v>
      </c>
      <c r="K96" s="1"/>
      <c r="L96" s="16">
        <f>VLOOKUP(G96,'Lookup Admin'!A:D,4,FALSE)</f>
        <v>5</v>
      </c>
      <c r="M96" s="94" t="str">
        <f t="shared" si="16"/>
        <v/>
      </c>
      <c r="N96" s="9"/>
    </row>
    <row r="97" spans="1:21" ht="45" hidden="1" x14ac:dyDescent="0.25">
      <c r="A97" s="32" t="b">
        <f t="shared" si="13"/>
        <v>0</v>
      </c>
      <c r="B97" s="32" t="str">
        <f>CONCATENATE("H",(COUNTIF($M$8:M97,"H")))</f>
        <v>H0</v>
      </c>
      <c r="C97" s="32" t="str">
        <f>CONCATENATE("VH",(COUNTIF($M$8:M97,"VH")))</f>
        <v>VH0</v>
      </c>
      <c r="D97" s="32" t="str">
        <f>CONCATENATE("M",(COUNTIF($M$8:N97,"M")))</f>
        <v>M0</v>
      </c>
      <c r="E97" s="32" t="str">
        <f>CONCATENATE("L",(COUNTIF($M$8:N97,"L")))</f>
        <v>L0</v>
      </c>
      <c r="F97" s="32" t="str">
        <f>CONCATENATE("TBC",(COUNTIF($M$8:N97,"TBC")))</f>
        <v>TBC57</v>
      </c>
      <c r="G97" s="14" t="str">
        <f>'Lookup Admin'!A91</f>
        <v>G3</v>
      </c>
      <c r="H97" s="63" t="str">
        <f>'Lookup Admin'!E91</f>
        <v>Has the temporary water storage facility previously been used exclusively for water (i.e. not previously used for milk)?</v>
      </c>
      <c r="I97" s="165" t="str">
        <f t="shared" si="19"/>
        <v>N/A</v>
      </c>
      <c r="J97" s="15" t="str">
        <f>IF(I97="N/A","N/A",IF(I97=VLOOKUP(G97,'Lookup Admin'!A:C,3,FALSE),"H",""))</f>
        <v>N/A</v>
      </c>
      <c r="K97" s="1"/>
      <c r="L97" s="16">
        <f>VLOOKUP(G97,'Lookup Admin'!A:D,4,FALSE)</f>
        <v>5</v>
      </c>
      <c r="M97" s="94" t="str">
        <f t="shared" ref="M97:M102" si="20">IF(I97="TBC",IF(I97="N/A","","TBC"),IF(J97="H",IF(K97="","Likelihood Required",IF(K97*L97&lt;$U$10,"L", IF(K97*L97&lt;$U$11,"M",IF(K97*L97&lt;=$U$12,"H","VH")))),""))</f>
        <v/>
      </c>
      <c r="N97" s="9"/>
    </row>
    <row r="98" spans="1:21" ht="30" hidden="1" x14ac:dyDescent="0.25">
      <c r="A98" s="32" t="b">
        <f t="shared" si="13"/>
        <v>0</v>
      </c>
      <c r="B98" s="32" t="str">
        <f>CONCATENATE("H",(COUNTIF($M$8:M98,"H")))</f>
        <v>H0</v>
      </c>
      <c r="C98" s="32" t="str">
        <f>CONCATENATE("VH",(COUNTIF($M$8:M98,"VH")))</f>
        <v>VH0</v>
      </c>
      <c r="D98" s="32" t="str">
        <f>CONCATENATE("M",(COUNTIF($M$8:N98,"M")))</f>
        <v>M0</v>
      </c>
      <c r="E98" s="32" t="str">
        <f>CONCATENATE("L",(COUNTIF($M$8:N98,"L")))</f>
        <v>L0</v>
      </c>
      <c r="F98" s="32" t="str">
        <f>CONCATENATE("TBC",(COUNTIF($M$8:N98,"TBC")))</f>
        <v>TBC57</v>
      </c>
      <c r="G98" s="14" t="str">
        <f>'Lookup Admin'!A92</f>
        <v>G4</v>
      </c>
      <c r="H98" s="63" t="str">
        <f>'Lookup Admin'!E92</f>
        <v>Has the temporary water storage facility been cleaned and disinfected as specified in BS 8551?</v>
      </c>
      <c r="I98" s="165" t="str">
        <f t="shared" si="19"/>
        <v>N/A</v>
      </c>
      <c r="J98" s="15" t="str">
        <f>IF(I98="N/A","N/A",IF(I98=VLOOKUP(G98,'Lookup Admin'!A:C,3,FALSE),"H",""))</f>
        <v>N/A</v>
      </c>
      <c r="K98" s="1"/>
      <c r="L98" s="16">
        <f>VLOOKUP(G98,'Lookup Admin'!A:D,4,FALSE)</f>
        <v>5</v>
      </c>
      <c r="M98" s="94" t="str">
        <f t="shared" si="20"/>
        <v/>
      </c>
      <c r="N98" s="9"/>
    </row>
    <row r="99" spans="1:21" ht="45" hidden="1" x14ac:dyDescent="0.25">
      <c r="A99" s="32" t="b">
        <f t="shared" si="13"/>
        <v>0</v>
      </c>
      <c r="B99" s="32" t="str">
        <f>CONCATENATE("H",(COUNTIF($M$8:M99,"H")))</f>
        <v>H0</v>
      </c>
      <c r="C99" s="32" t="str">
        <f>CONCATENATE("VH",(COUNTIF($M$8:M99,"VH")))</f>
        <v>VH0</v>
      </c>
      <c r="D99" s="32" t="str">
        <f>CONCATENATE("M",(COUNTIF($M$8:N99,"M")))</f>
        <v>M0</v>
      </c>
      <c r="E99" s="32" t="str">
        <f>CONCATENATE("L",(COUNTIF($M$8:N99,"L")))</f>
        <v>L0</v>
      </c>
      <c r="F99" s="32" t="str">
        <f>CONCATENATE("TBC",(COUNTIF($M$8:N99,"TBC")))</f>
        <v>TBC57</v>
      </c>
      <c r="G99" s="14" t="str">
        <f>'Lookup Admin'!A93</f>
        <v>G5</v>
      </c>
      <c r="H99" s="63" t="str">
        <f>'Lookup Admin'!E93</f>
        <v>Does the source water originate from a wholesome supply i.e. a wholesome mains water/borehole/well/spring?</v>
      </c>
      <c r="I99" s="165" t="str">
        <f t="shared" si="19"/>
        <v>N/A</v>
      </c>
      <c r="J99" s="15" t="str">
        <f>IF(I99="N/A","N/A",IF(I99=VLOOKUP(G99,'Lookup Admin'!A:C,3,FALSE),"H",""))</f>
        <v>N/A</v>
      </c>
      <c r="K99" s="1"/>
      <c r="L99" s="16">
        <f>VLOOKUP(G99,'Lookup Admin'!A:D,4,FALSE)</f>
        <v>5</v>
      </c>
      <c r="M99" s="94" t="str">
        <f t="shared" si="20"/>
        <v/>
      </c>
      <c r="N99" s="9"/>
    </row>
    <row r="100" spans="1:21" hidden="1" x14ac:dyDescent="0.25">
      <c r="A100" s="32" t="b">
        <f t="shared" si="13"/>
        <v>0</v>
      </c>
      <c r="B100" s="32" t="str">
        <f>CONCATENATE("H",(COUNTIF($M$8:M100,"H")))</f>
        <v>H0</v>
      </c>
      <c r="C100" s="32" t="str">
        <f>CONCATENATE("VH",(COUNTIF($M$8:M100,"VH")))</f>
        <v>VH0</v>
      </c>
      <c r="D100" s="32" t="str">
        <f>CONCATENATE("M",(COUNTIF($M$8:N100,"M")))</f>
        <v>M0</v>
      </c>
      <c r="E100" s="32" t="str">
        <f>CONCATENATE("L",(COUNTIF($M$8:N100,"L")))</f>
        <v>L0</v>
      </c>
      <c r="F100" s="32" t="str">
        <f>CONCATENATE("TBC",(COUNTIF($M$8:N100,"TBC")))</f>
        <v>TBC57</v>
      </c>
      <c r="G100" s="14" t="str">
        <f>'Lookup Admin'!A94</f>
        <v>G6</v>
      </c>
      <c r="H100" s="63"/>
      <c r="I100" s="165" t="s">
        <v>321</v>
      </c>
      <c r="J100" s="15" t="str">
        <f>IF(I100="N/A","N/A",IF(I100=VLOOKUP(G100,'Lookup Admin'!A:C,3,FALSE),"H",""))</f>
        <v>N/A</v>
      </c>
      <c r="K100" s="1"/>
      <c r="L100" s="73"/>
      <c r="M100" s="94" t="str">
        <f t="shared" si="20"/>
        <v/>
      </c>
      <c r="N100" s="9"/>
    </row>
    <row r="101" spans="1:21" s="32" customFormat="1" hidden="1" x14ac:dyDescent="0.25">
      <c r="A101" s="32" t="b">
        <f t="shared" si="13"/>
        <v>0</v>
      </c>
      <c r="B101" s="32" t="str">
        <f>CONCATENATE("H",(COUNTIF($M$8:M101,"H")))</f>
        <v>H0</v>
      </c>
      <c r="C101" s="32" t="str">
        <f>CONCATENATE("VH",(COUNTIF($M$8:M101,"VH")))</f>
        <v>VH0</v>
      </c>
      <c r="D101" s="32" t="str">
        <f>CONCATENATE("M",(COUNTIF($M$8:N101,"M")))</f>
        <v>M0</v>
      </c>
      <c r="E101" s="32" t="str">
        <f>CONCATENATE("L",(COUNTIF($M$8:N101,"L")))</f>
        <v>L0</v>
      </c>
      <c r="F101" s="32" t="str">
        <f>CONCATENATE("TBC",(COUNTIF($M$8:N101,"TBC")))</f>
        <v>TBC57</v>
      </c>
      <c r="G101" s="74" t="str">
        <f>'Lookup Admin'!A95</f>
        <v>G7</v>
      </c>
      <c r="H101" s="63"/>
      <c r="I101" s="165" t="s">
        <v>321</v>
      </c>
      <c r="J101" s="15" t="str">
        <f>IF(I101="N/A","N/A",IF(I101=VLOOKUP(G101,'Lookup Admin'!A:C,3,FALSE),"H",""))</f>
        <v>N/A</v>
      </c>
      <c r="K101" s="69"/>
      <c r="L101" s="73"/>
      <c r="M101" s="94" t="str">
        <f t="shared" si="20"/>
        <v/>
      </c>
      <c r="N101" s="70"/>
      <c r="P101" s="71"/>
      <c r="Q101" s="71"/>
      <c r="R101" s="71"/>
      <c r="S101" s="71"/>
      <c r="T101" s="71"/>
      <c r="U101" s="71"/>
    </row>
    <row r="102" spans="1:21" hidden="1" x14ac:dyDescent="0.25">
      <c r="A102" s="32" t="b">
        <f t="shared" si="13"/>
        <v>0</v>
      </c>
      <c r="B102" s="32" t="str">
        <f>CONCATENATE("H",(COUNTIF($M$8:M102,"H")))</f>
        <v>H0</v>
      </c>
      <c r="C102" s="32" t="str">
        <f>CONCATENATE("VH",(COUNTIF($M$8:M102,"VH")))</f>
        <v>VH0</v>
      </c>
      <c r="D102" s="32" t="str">
        <f>CONCATENATE("M",(COUNTIF($M$8:N102,"M")))</f>
        <v>M0</v>
      </c>
      <c r="E102" s="32" t="str">
        <f>CONCATENATE("L",(COUNTIF($M$8:N102,"L")))</f>
        <v>L0</v>
      </c>
      <c r="F102" s="32" t="str">
        <f>CONCATENATE("TBC",(COUNTIF($M$8:N102,"TBC")))</f>
        <v>TBC57</v>
      </c>
      <c r="G102" s="14" t="str">
        <f>'Lookup Admin'!A96</f>
        <v>G8</v>
      </c>
      <c r="H102" s="63"/>
      <c r="I102" s="165" t="s">
        <v>321</v>
      </c>
      <c r="J102" s="15" t="str">
        <f>IF(I102="N/A","N/A",IF(I102=VLOOKUP(G102,'Lookup Admin'!A:C,3,FALSE),"H",""))</f>
        <v>N/A</v>
      </c>
      <c r="K102" s="1"/>
      <c r="L102" s="73"/>
      <c r="M102" s="94" t="str">
        <f t="shared" si="20"/>
        <v/>
      </c>
      <c r="N102" s="9"/>
    </row>
    <row r="103" spans="1:21" s="17" customFormat="1" ht="15.75" hidden="1" x14ac:dyDescent="0.25">
      <c r="A103" s="32"/>
      <c r="B103" s="32"/>
      <c r="C103" s="32"/>
      <c r="D103" s="32"/>
      <c r="E103" s="32"/>
      <c r="F103" s="32"/>
      <c r="G103" s="228" t="str">
        <f>'Lookup Admin'!A97</f>
        <v>Section H - This section has been left blank intentionally.</v>
      </c>
      <c r="H103" s="229"/>
      <c r="I103" s="76" t="s">
        <v>321</v>
      </c>
      <c r="J103" s="15" t="str">
        <f>IF(I103="N/A","N/A",IF(I103=VLOOKUP(G103,'Lookup Admin'!A:C,3,FALSE),"H",""))</f>
        <v>N/A</v>
      </c>
      <c r="K103" s="65"/>
      <c r="L103" s="16"/>
      <c r="M103" s="94"/>
      <c r="N103" s="66"/>
      <c r="P103" s="62"/>
      <c r="Q103" s="62"/>
      <c r="R103" s="62"/>
      <c r="S103" s="62"/>
      <c r="T103" s="62"/>
      <c r="U103" s="62"/>
    </row>
    <row r="104" spans="1:21" ht="30" hidden="1" x14ac:dyDescent="0.25">
      <c r="A104" s="32" t="b">
        <f t="shared" si="13"/>
        <v>0</v>
      </c>
      <c r="B104" s="32" t="str">
        <f>CONCATENATE("H",(COUNTIF($M$8:M104,"H")))</f>
        <v>H0</v>
      </c>
      <c r="C104" s="32" t="str">
        <f>CONCATENATE("VH",(COUNTIF($M$8:M104,"VH")))</f>
        <v>VH0</v>
      </c>
      <c r="D104" s="32" t="str">
        <f>CONCATENATE("M",(COUNTIF($M$8:N104,"M")))</f>
        <v>M0</v>
      </c>
      <c r="E104" s="32" t="str">
        <f>CONCATENATE("L",(COUNTIF($M$8:N104,"L")))</f>
        <v>L0</v>
      </c>
      <c r="F104" s="32" t="str">
        <f>CONCATENATE("TBC",(COUNTIF($M$8:N104,"TBC")))</f>
        <v>TBC57</v>
      </c>
      <c r="G104" s="14" t="str">
        <f>'Lookup Admin'!A98</f>
        <v>H1</v>
      </c>
      <c r="H104" s="63" t="str">
        <f>'Lookup Admin'!E98</f>
        <v>Are the hoses used for filling clean, and suitable according to BS8551?</v>
      </c>
      <c r="I104" s="165" t="str">
        <f>IF($I$103="N/A","N/A","TBC")</f>
        <v>N/A</v>
      </c>
      <c r="J104" s="15" t="str">
        <f>IF(I104="N/A","N/A",IF(I104=VLOOKUP(G104,'Lookup Admin'!A:C,3,FALSE),"H",""))</f>
        <v>N/A</v>
      </c>
      <c r="K104" s="1"/>
      <c r="L104" s="16">
        <f>VLOOKUP(G104,'Lookup Admin'!A:D,4,FALSE)</f>
        <v>5</v>
      </c>
      <c r="M104" s="94" t="str">
        <f t="shared" si="16"/>
        <v/>
      </c>
      <c r="N104" s="9"/>
    </row>
    <row r="105" spans="1:21" ht="30" hidden="1" x14ac:dyDescent="0.25">
      <c r="A105" s="32" t="b">
        <f t="shared" si="13"/>
        <v>0</v>
      </c>
      <c r="B105" s="32" t="str">
        <f>CONCATENATE("H",(COUNTIF($M$8:M105,"H")))</f>
        <v>H0</v>
      </c>
      <c r="C105" s="32" t="str">
        <f>CONCATENATE("VH",(COUNTIF($M$8:M105,"VH")))</f>
        <v>VH0</v>
      </c>
      <c r="D105" s="32" t="str">
        <f>CONCATENATE("M",(COUNTIF($M$8:N105,"M")))</f>
        <v>M0</v>
      </c>
      <c r="E105" s="32" t="str">
        <f>CONCATENATE("L",(COUNTIF($M$8:N105,"L")))</f>
        <v>L0</v>
      </c>
      <c r="F105" s="32" t="str">
        <f>CONCATENATE("TBC",(COUNTIF($M$8:N105,"TBC")))</f>
        <v>TBC57</v>
      </c>
      <c r="G105" s="14" t="str">
        <f>'Lookup Admin'!A99</f>
        <v>H2</v>
      </c>
      <c r="H105" s="63" t="str">
        <f>'Lookup Admin'!E99</f>
        <v>Are the hoses used for filling stored off the ground on a reel and capped off?</v>
      </c>
      <c r="I105" s="165" t="str">
        <f t="shared" ref="I105:I106" si="21">IF($I$103="N/A","N/A","TBC")</f>
        <v>N/A</v>
      </c>
      <c r="J105" s="15" t="str">
        <f>IF(I105="N/A","N/A",IF(I105=VLOOKUP(G105,'Lookup Admin'!A:C,3,FALSE),"H",""))</f>
        <v>N/A</v>
      </c>
      <c r="K105" s="1"/>
      <c r="L105" s="16">
        <f>VLOOKUP(G105,'Lookup Admin'!A:D,4,FALSE)</f>
        <v>5</v>
      </c>
      <c r="M105" s="94" t="str">
        <f t="shared" si="16"/>
        <v/>
      </c>
      <c r="N105" s="9"/>
    </row>
    <row r="106" spans="1:21" ht="30" hidden="1" x14ac:dyDescent="0.25">
      <c r="A106" s="32" t="b">
        <f t="shared" si="13"/>
        <v>0</v>
      </c>
      <c r="B106" s="32" t="str">
        <f>CONCATENATE("H",(COUNTIF($M$8:M106,"H")))</f>
        <v>H0</v>
      </c>
      <c r="C106" s="32" t="str">
        <f>CONCATENATE("VH",(COUNTIF($M$8:M106,"VH")))</f>
        <v>VH0</v>
      </c>
      <c r="D106" s="32" t="str">
        <f>CONCATENATE("M",(COUNTIF($M$8:N106,"M")))</f>
        <v>M0</v>
      </c>
      <c r="E106" s="32" t="str">
        <f>CONCATENATE("L",(COUNTIF($M$8:N106,"L")))</f>
        <v>L0</v>
      </c>
      <c r="F106" s="32" t="str">
        <f>CONCATENATE("TBC",(COUNTIF($M$8:N106,"TBC")))</f>
        <v>TBC57</v>
      </c>
      <c r="G106" s="14" t="str">
        <f>'Lookup Admin'!A100</f>
        <v>H3</v>
      </c>
      <c r="H106" s="63" t="str">
        <f>'Lookup Admin'!E100</f>
        <v>Are the outlets of the tank or tanker protected (bagged) and sealed?</v>
      </c>
      <c r="I106" s="165" t="str">
        <f t="shared" si="21"/>
        <v>N/A</v>
      </c>
      <c r="J106" s="15" t="str">
        <f>IF(I106="N/A","N/A",IF(I106=VLOOKUP(G106,'Lookup Admin'!A:C,3,FALSE),"H",""))</f>
        <v>N/A</v>
      </c>
      <c r="K106" s="1"/>
      <c r="L106" s="16">
        <f>VLOOKUP(G106,'Lookup Admin'!A:D,4,FALSE)</f>
        <v>5</v>
      </c>
      <c r="M106" s="94" t="str">
        <f t="shared" si="16"/>
        <v/>
      </c>
      <c r="N106" s="9"/>
    </row>
    <row r="107" spans="1:21" hidden="1" x14ac:dyDescent="0.25">
      <c r="A107" s="32" t="b">
        <f t="shared" si="13"/>
        <v>0</v>
      </c>
      <c r="B107" s="32" t="str">
        <f>CONCATENATE("H",(COUNTIF($M$8:M107,"H")))</f>
        <v>H0</v>
      </c>
      <c r="C107" s="32" t="str">
        <f>CONCATENATE("VH",(COUNTIF($M$8:M107,"VH")))</f>
        <v>VH0</v>
      </c>
      <c r="D107" s="32" t="str">
        <f>CONCATENATE("M",(COUNTIF($M$8:N107,"M")))</f>
        <v>M0</v>
      </c>
      <c r="E107" s="32" t="str">
        <f>CONCATENATE("L",(COUNTIF($M$8:N107,"L")))</f>
        <v>L0</v>
      </c>
      <c r="F107" s="32" t="str">
        <f>CONCATENATE("TBC",(COUNTIF($M$8:N107,"TBC")))</f>
        <v>TBC57</v>
      </c>
      <c r="G107" s="14" t="str">
        <f>'Lookup Admin'!A101</f>
        <v>H4</v>
      </c>
      <c r="H107" s="63"/>
      <c r="I107" s="165" t="s">
        <v>321</v>
      </c>
      <c r="J107" s="15" t="str">
        <f>IF(I107="N/A","N/A",IF(I107=VLOOKUP(G107,'Lookup Admin'!A:C,3,FALSE),"H",""))</f>
        <v>N/A</v>
      </c>
      <c r="K107" s="1"/>
      <c r="L107" s="1"/>
      <c r="M107" s="94" t="str">
        <f t="shared" si="16"/>
        <v/>
      </c>
      <c r="N107" s="9"/>
    </row>
    <row r="108" spans="1:21" hidden="1" x14ac:dyDescent="0.25">
      <c r="A108" s="32" t="b">
        <f t="shared" si="13"/>
        <v>0</v>
      </c>
      <c r="B108" s="32" t="str">
        <f>CONCATENATE("H",(COUNTIF($M$8:M108,"H")))</f>
        <v>H0</v>
      </c>
      <c r="C108" s="32" t="str">
        <f>CONCATENATE("VH",(COUNTIF($M$8:M108,"VH")))</f>
        <v>VH0</v>
      </c>
      <c r="D108" s="32" t="str">
        <f>CONCATENATE("M",(COUNTIF($M$8:N108,"M")))</f>
        <v>M0</v>
      </c>
      <c r="E108" s="32" t="str">
        <f>CONCATENATE("L",(COUNTIF($M$8:N108,"L")))</f>
        <v>L0</v>
      </c>
      <c r="F108" s="32" t="str">
        <f>CONCATENATE("TBC",(COUNTIF($M$8:N108,"TBC")))</f>
        <v>TBC57</v>
      </c>
      <c r="G108" s="14" t="str">
        <f>'Lookup Admin'!A102</f>
        <v>H5</v>
      </c>
      <c r="H108" s="63"/>
      <c r="I108" s="165" t="s">
        <v>321</v>
      </c>
      <c r="J108" s="15" t="str">
        <f>IF(I108="N/A","N/A",IF(I108=VLOOKUP(G108,'Lookup Admin'!A:C,3,FALSE),"H",""))</f>
        <v>N/A</v>
      </c>
      <c r="K108" s="1"/>
      <c r="L108" s="1"/>
      <c r="M108" s="94" t="str">
        <f t="shared" si="16"/>
        <v/>
      </c>
      <c r="N108" s="9"/>
    </row>
    <row r="109" spans="1:21" s="17" customFormat="1" ht="15.75" x14ac:dyDescent="0.25">
      <c r="A109" s="32"/>
      <c r="B109" s="32"/>
      <c r="C109" s="32"/>
      <c r="D109" s="32"/>
      <c r="E109" s="32"/>
      <c r="F109" s="32"/>
      <c r="G109" s="224" t="str">
        <f>'Lookup Admin'!A103</f>
        <v>Section I - SOURCE: Rainwater harvesting</v>
      </c>
      <c r="H109" s="225"/>
      <c r="I109" s="76"/>
      <c r="J109" s="15"/>
      <c r="K109" s="97"/>
      <c r="L109" s="97"/>
      <c r="M109" s="94"/>
      <c r="N109" s="98"/>
      <c r="P109" s="62"/>
      <c r="Q109" s="62"/>
      <c r="R109" s="62"/>
      <c r="S109" s="62"/>
      <c r="T109" s="62"/>
      <c r="U109" s="62"/>
    </row>
    <row r="110" spans="1:21" s="32" customFormat="1" ht="45" x14ac:dyDescent="0.25">
      <c r="A110" s="32" t="str">
        <f t="shared" si="13"/>
        <v>TBC58</v>
      </c>
      <c r="B110" s="32" t="str">
        <f>CONCATENATE("H",(COUNTIF($M$8:M110,"H")))</f>
        <v>H0</v>
      </c>
      <c r="C110" s="32" t="str">
        <f>CONCATENATE("VH",(COUNTIF($M$8:M110,"VH")))</f>
        <v>VH0</v>
      </c>
      <c r="D110" s="32" t="str">
        <f>CONCATENATE("M",(COUNTIF($M$8:N110,"M")))</f>
        <v>M0</v>
      </c>
      <c r="E110" s="32" t="str">
        <f>CONCATENATE("L",(COUNTIF($M$8:N110,"L")))</f>
        <v>L0</v>
      </c>
      <c r="F110" s="32" t="str">
        <f>CONCATENATE("TBC",(COUNTIF($M$8:N110,"TBC")))</f>
        <v>TBC58</v>
      </c>
      <c r="G110" s="120" t="str">
        <f>'Lookup Admin'!A104</f>
        <v>I1</v>
      </c>
      <c r="H110" s="72" t="str">
        <f>'Lookup Admin'!E104</f>
        <v>Is there any protection against faecal or chemical contamination e.g. from wildlife or industrial emissions?</v>
      </c>
      <c r="I110" s="165" t="str">
        <f>IF($I$109="N/A","N/A","TBC")</f>
        <v>TBC</v>
      </c>
      <c r="J110" s="15" t="str">
        <f>IF(I110="N/A","N/A",IF(I110=VLOOKUP(G110,'Lookup Admin'!A:C,3,FALSE),"H",""))</f>
        <v/>
      </c>
      <c r="K110" s="75"/>
      <c r="L110" s="115">
        <f>VLOOKUP(G110,'Lookup Admin'!A:D,4,FALSE)</f>
        <v>5</v>
      </c>
      <c r="M110" s="94" t="str">
        <f t="shared" ref="M110" si="22">IF(I110="TBC",IF(I110="N/A","","TBC"),IF(J110="H",IF(K110="","Likelihood Required",IF(K110*L110&lt;$U$10,"L", IF(K110*L110&lt;$U$11,"M",IF(K110*L110&lt;=$U$12,"H","VH")))),""))</f>
        <v>TBC</v>
      </c>
      <c r="N110" s="70"/>
      <c r="P110" s="71"/>
      <c r="Q110" s="71"/>
      <c r="R110" s="71"/>
      <c r="S110" s="71"/>
      <c r="T110" s="71"/>
      <c r="U110" s="71"/>
    </row>
    <row r="111" spans="1:21" ht="30" x14ac:dyDescent="0.25">
      <c r="A111" s="32" t="str">
        <f t="shared" si="13"/>
        <v>TBC59</v>
      </c>
      <c r="B111" s="32" t="str">
        <f>CONCATENATE("H",(COUNTIF($M$8:M111,"H")))</f>
        <v>H0</v>
      </c>
      <c r="C111" s="32" t="str">
        <f>CONCATENATE("VH",(COUNTIF($M$8:M111,"VH")))</f>
        <v>VH0</v>
      </c>
      <c r="D111" s="32" t="str">
        <f>CONCATENATE("M",(COUNTIF($M$8:N111,"M")))</f>
        <v>M0</v>
      </c>
      <c r="E111" s="32" t="str">
        <f>CONCATENATE("L",(COUNTIF($M$8:N111,"L")))</f>
        <v>L0</v>
      </c>
      <c r="F111" s="32" t="str">
        <f>CONCATENATE("TBC",(COUNTIF($M$8:N111,"TBC")))</f>
        <v>TBC59</v>
      </c>
      <c r="G111" s="14" t="str">
        <f>'Lookup Admin'!A105</f>
        <v>I2</v>
      </c>
      <c r="H111" s="72" t="str">
        <f>'Lookup Admin'!E105</f>
        <v>Are there any screens to prevent material entering the collection chamber (e.g. leaves, insects, twigs)?</v>
      </c>
      <c r="I111" s="165" t="str">
        <f t="shared" ref="I111:I115" si="23">IF($I$109="N/A","N/A","TBC")</f>
        <v>TBC</v>
      </c>
      <c r="J111" s="15" t="str">
        <f>IF(I111="N/A","N/A",IF(I111=VLOOKUP(G111,'Lookup Admin'!A:C,3,FALSE),"H",""))</f>
        <v/>
      </c>
      <c r="K111" s="75"/>
      <c r="L111" s="115">
        <f>VLOOKUP(G111,'Lookup Admin'!A:D,4,FALSE)</f>
        <v>4</v>
      </c>
      <c r="M111" s="94" t="str">
        <f t="shared" si="16"/>
        <v>TBC</v>
      </c>
      <c r="N111" s="9"/>
    </row>
    <row r="112" spans="1:21" x14ac:dyDescent="0.25">
      <c r="A112" s="32" t="str">
        <f t="shared" si="13"/>
        <v>TBC60</v>
      </c>
      <c r="B112" s="32" t="str">
        <f>CONCATENATE("H",(COUNTIF($M$8:M112,"H")))</f>
        <v>H0</v>
      </c>
      <c r="C112" s="32" t="str">
        <f>CONCATENATE("VH",(COUNTIF($M$8:M112,"VH")))</f>
        <v>VH0</v>
      </c>
      <c r="D112" s="32" t="str">
        <f>CONCATENATE("M",(COUNTIF($M$8:N112,"M")))</f>
        <v>M0</v>
      </c>
      <c r="E112" s="32" t="str">
        <f>CONCATENATE("L",(COUNTIF($M$8:N112,"L")))</f>
        <v>L0</v>
      </c>
      <c r="F112" s="32" t="str">
        <f>CONCATENATE("TBC",(COUNTIF($M$8:N112,"TBC")))</f>
        <v>TBC60</v>
      </c>
      <c r="G112" s="14" t="str">
        <f>'Lookup Admin'!A106</f>
        <v>I3</v>
      </c>
      <c r="H112" s="72" t="str">
        <f>'Lookup Admin'!E106</f>
        <v xml:space="preserve">Are there any trees overhanging the roof? </v>
      </c>
      <c r="I112" s="165" t="str">
        <f t="shared" si="23"/>
        <v>TBC</v>
      </c>
      <c r="J112" s="15" t="str">
        <f>IF(I112="N/A","N/A",IF(I112=VLOOKUP(G112,'Lookup Admin'!A:C,3,FALSE),"H",""))</f>
        <v/>
      </c>
      <c r="K112" s="1"/>
      <c r="L112" s="115">
        <f>VLOOKUP(G112,'Lookup Admin'!A:D,4,FALSE)</f>
        <v>4</v>
      </c>
      <c r="M112" s="94" t="str">
        <f t="shared" si="16"/>
        <v>TBC</v>
      </c>
      <c r="N112" s="9"/>
    </row>
    <row r="113" spans="1:21" ht="45" x14ac:dyDescent="0.25">
      <c r="A113" s="32" t="str">
        <f t="shared" si="13"/>
        <v>TBC61</v>
      </c>
      <c r="B113" s="32" t="str">
        <f>CONCATENATE("H",(COUNTIF($M$8:M113,"H")))</f>
        <v>H0</v>
      </c>
      <c r="C113" s="32" t="str">
        <f>CONCATENATE("VH",(COUNTIF($M$8:M113,"VH")))</f>
        <v>VH0</v>
      </c>
      <c r="D113" s="32" t="str">
        <f>CONCATENATE("M",(COUNTIF($M$8:N113,"M")))</f>
        <v>M0</v>
      </c>
      <c r="E113" s="32" t="str">
        <f>CONCATENATE("L",(COUNTIF($M$8:N113,"L")))</f>
        <v>L0</v>
      </c>
      <c r="F113" s="32" t="str">
        <f>CONCATENATE("TBC",(COUNTIF($M$8:N113,"TBC")))</f>
        <v>TBC61</v>
      </c>
      <c r="G113" s="14" t="str">
        <f>'Lookup Admin'!A107</f>
        <v>I4</v>
      </c>
      <c r="H113" s="72" t="str">
        <f>'Lookup Admin'!E107</f>
        <v>Is there evidence of lead, tin, copper, asphalt, new galvanised sheeting or wood preservatives on the roof?</v>
      </c>
      <c r="I113" s="165" t="str">
        <f t="shared" si="23"/>
        <v>TBC</v>
      </c>
      <c r="J113" s="15" t="str">
        <f>IF(I113="N/A","N/A",IF(I113=VLOOKUP(G113,'Lookup Admin'!A:C,3,FALSE),"H",""))</f>
        <v/>
      </c>
      <c r="K113" s="1"/>
      <c r="L113" s="115">
        <f>VLOOKUP(G113,'Lookup Admin'!A:D,4,FALSE)</f>
        <v>4</v>
      </c>
      <c r="M113" s="94" t="str">
        <f t="shared" si="16"/>
        <v>TBC</v>
      </c>
      <c r="N113" s="9"/>
    </row>
    <row r="114" spans="1:21" ht="30" x14ac:dyDescent="0.25">
      <c r="A114" s="32" t="str">
        <f t="shared" si="13"/>
        <v>TBC62</v>
      </c>
      <c r="B114" s="32" t="str">
        <f>CONCATENATE("H",(COUNTIF($M$8:M114,"H")))</f>
        <v>H0</v>
      </c>
      <c r="C114" s="32" t="str">
        <f>CONCATENATE("VH",(COUNTIF($M$8:M114,"VH")))</f>
        <v>VH0</v>
      </c>
      <c r="D114" s="32" t="str">
        <f>CONCATENATE("M",(COUNTIF($M$8:N114,"M")))</f>
        <v>M0</v>
      </c>
      <c r="E114" s="32" t="str">
        <f>CONCATENATE("L",(COUNTIF($M$8:N114,"L")))</f>
        <v>L0</v>
      </c>
      <c r="F114" s="32" t="str">
        <f>CONCATENATE("TBC",(COUNTIF($M$8:N114,"TBC")))</f>
        <v>TBC62</v>
      </c>
      <c r="G114" s="14" t="str">
        <f>'Lookup Admin'!A108</f>
        <v>I5</v>
      </c>
      <c r="H114" s="72" t="str">
        <f>'Lookup Admin'!E108</f>
        <v xml:space="preserve">Is there a bypass mechanism to exclude the first flush of rainwater from the roof? </v>
      </c>
      <c r="I114" s="165" t="str">
        <f t="shared" si="23"/>
        <v>TBC</v>
      </c>
      <c r="J114" s="15" t="str">
        <f>IF(I114="N/A","N/A",IF(I114=VLOOKUP(G114,'Lookup Admin'!A:C,3,FALSE),"H",""))</f>
        <v/>
      </c>
      <c r="K114" s="1"/>
      <c r="L114" s="115">
        <f>VLOOKUP(G114,'Lookup Admin'!A:D,4,FALSE)</f>
        <v>5</v>
      </c>
      <c r="M114" s="94" t="str">
        <f t="shared" si="16"/>
        <v>TBC</v>
      </c>
      <c r="N114" s="9"/>
    </row>
    <row r="115" spans="1:21" ht="45" x14ac:dyDescent="0.25">
      <c r="A115" s="32" t="str">
        <f t="shared" si="13"/>
        <v>TBC63</v>
      </c>
      <c r="B115" s="32" t="str">
        <f>CONCATENATE("H",(COUNTIF($M$8:M115,"H")))</f>
        <v>H0</v>
      </c>
      <c r="C115" s="32" t="str">
        <f>CONCATENATE("VH",(COUNTIF($M$8:M115,"VH")))</f>
        <v>VH0</v>
      </c>
      <c r="D115" s="32" t="str">
        <f>CONCATENATE("M",(COUNTIF($M$8:N115,"M")))</f>
        <v>M0</v>
      </c>
      <c r="E115" s="32" t="str">
        <f>CONCATENATE("L",(COUNTIF($M$8:N115,"L")))</f>
        <v>L0</v>
      </c>
      <c r="F115" s="32" t="str">
        <f>CONCATENATE("TBC",(COUNTIF($M$8:N115,"TBC")))</f>
        <v>TBC63</v>
      </c>
      <c r="G115" s="14" t="str">
        <f>'Lookup Admin'!A109</f>
        <v>I6</v>
      </c>
      <c r="H115" s="72" t="str">
        <f>'Lookup Admin'!E109</f>
        <v>Is there adequate backflow protection for any rainwater harvesting systems in place at any of the properties?</v>
      </c>
      <c r="I115" s="165" t="str">
        <f t="shared" si="23"/>
        <v>TBC</v>
      </c>
      <c r="J115" s="15" t="str">
        <f>IF(I115="N/A","N/A",IF(I115=VLOOKUP(G115,'Lookup Admin'!A:C,3,FALSE),"H",""))</f>
        <v/>
      </c>
      <c r="K115" s="1"/>
      <c r="L115" s="115">
        <f>VLOOKUP(G115,'Lookup Admin'!A:D,4,FALSE)</f>
        <v>5</v>
      </c>
      <c r="M115" s="94" t="str">
        <f t="shared" si="16"/>
        <v>TBC</v>
      </c>
      <c r="N115" s="9"/>
    </row>
    <row r="116" spans="1:21" x14ac:dyDescent="0.25">
      <c r="A116" s="32" t="b">
        <f t="shared" si="13"/>
        <v>0</v>
      </c>
      <c r="B116" s="32" t="str">
        <f>CONCATENATE("H",(COUNTIF($M$8:M116,"H")))</f>
        <v>H0</v>
      </c>
      <c r="C116" s="32" t="str">
        <f>CONCATENATE("VH",(COUNTIF($M$8:M116,"VH")))</f>
        <v>VH0</v>
      </c>
      <c r="D116" s="32" t="str">
        <f>CONCATENATE("M",(COUNTIF($M$8:N116,"M")))</f>
        <v>M0</v>
      </c>
      <c r="E116" s="32" t="str">
        <f>CONCATENATE("L",(COUNTIF($M$8:N116,"L")))</f>
        <v>L0</v>
      </c>
      <c r="F116" s="32" t="str">
        <f>CONCATENATE("TBC",(COUNTIF($M$8:N116,"TBC")))</f>
        <v>TBC63</v>
      </c>
      <c r="G116" s="14" t="str">
        <f>'Lookup Admin'!A110</f>
        <v>I7</v>
      </c>
      <c r="H116" s="64"/>
      <c r="I116" s="165" t="s">
        <v>321</v>
      </c>
      <c r="J116" s="15" t="str">
        <f>IF(I116="N/A","N/A",IF(I116=VLOOKUP(G116,'Lookup Admin'!A:C,3,FALSE),"H",""))</f>
        <v>N/A</v>
      </c>
      <c r="K116" s="75"/>
      <c r="L116" s="75"/>
      <c r="M116" s="94" t="str">
        <f t="shared" si="16"/>
        <v/>
      </c>
      <c r="N116" s="9"/>
    </row>
    <row r="117" spans="1:21" x14ac:dyDescent="0.25">
      <c r="A117" s="32" t="b">
        <f t="shared" si="13"/>
        <v>0</v>
      </c>
      <c r="B117" s="32" t="str">
        <f>CONCATENATE("H",(COUNTIF($M$8:M117,"H")))</f>
        <v>H0</v>
      </c>
      <c r="C117" s="32" t="str">
        <f>CONCATENATE("VH",(COUNTIF($M$8:M117,"VH")))</f>
        <v>VH0</v>
      </c>
      <c r="D117" s="32" t="str">
        <f>CONCATENATE("M",(COUNTIF($M$8:N117,"M")))</f>
        <v>M0</v>
      </c>
      <c r="E117" s="32" t="str">
        <f>CONCATENATE("L",(COUNTIF($M$8:N117,"L")))</f>
        <v>L0</v>
      </c>
      <c r="F117" s="32" t="str">
        <f>CONCATENATE("TBC",(COUNTIF($M$8:N117,"TBC")))</f>
        <v>TBC63</v>
      </c>
      <c r="G117" s="14" t="str">
        <f>'Lookup Admin'!A111</f>
        <v>I8</v>
      </c>
      <c r="H117" s="64"/>
      <c r="I117" s="165" t="s">
        <v>321</v>
      </c>
      <c r="J117" s="15" t="str">
        <f>IF(I117="N/A","N/A",IF(I117=VLOOKUP(G117,'Lookup Admin'!A:C,3,FALSE),"H",""))</f>
        <v>N/A</v>
      </c>
      <c r="K117" s="75"/>
      <c r="L117" s="75"/>
      <c r="M117" s="94" t="str">
        <f t="shared" si="16"/>
        <v/>
      </c>
      <c r="N117" s="9"/>
    </row>
    <row r="118" spans="1:21" x14ac:dyDescent="0.25">
      <c r="A118" s="32" t="b">
        <f t="shared" si="13"/>
        <v>0</v>
      </c>
      <c r="B118" s="32" t="str">
        <f>CONCATENATE("H",(COUNTIF($M$8:M118,"H")))</f>
        <v>H0</v>
      </c>
      <c r="C118" s="32" t="str">
        <f>CONCATENATE("VH",(COUNTIF($M$8:M118,"VH")))</f>
        <v>VH0</v>
      </c>
      <c r="D118" s="32" t="str">
        <f>CONCATENATE("M",(COUNTIF($M$8:N118,"M")))</f>
        <v>M0</v>
      </c>
      <c r="E118" s="32" t="str">
        <f>CONCATENATE("L",(COUNTIF($M$8:N118,"L")))</f>
        <v>L0</v>
      </c>
      <c r="F118" s="32" t="str">
        <f>CONCATENATE("TBC",(COUNTIF($M$8:N118,"TBC")))</f>
        <v>TBC63</v>
      </c>
      <c r="G118" s="14" t="str">
        <f>'Lookup Admin'!A112</f>
        <v>I9</v>
      </c>
      <c r="H118" s="64"/>
      <c r="I118" s="165" t="s">
        <v>321</v>
      </c>
      <c r="J118" s="15" t="str">
        <f>IF(I118="N/A","N/A",IF(I118=VLOOKUP(G118,'Lookup Admin'!A:C,3,FALSE),"H",""))</f>
        <v>N/A</v>
      </c>
      <c r="K118" s="75"/>
      <c r="L118" s="75"/>
      <c r="M118" s="94" t="str">
        <f t="shared" si="16"/>
        <v/>
      </c>
      <c r="N118" s="9"/>
    </row>
    <row r="119" spans="1:21" s="17" customFormat="1" ht="15.75" x14ac:dyDescent="0.25">
      <c r="A119" s="32"/>
      <c r="B119" s="32"/>
      <c r="C119" s="32"/>
      <c r="D119" s="32"/>
      <c r="E119" s="32"/>
      <c r="F119" s="32"/>
      <c r="G119" s="226" t="str">
        <f>'Lookup Admin'!A113</f>
        <v>Section J - SOURCE: Surface Water Intake (excluding springs)</v>
      </c>
      <c r="H119" s="227"/>
      <c r="I119" s="76"/>
      <c r="J119" s="15" t="str">
        <f>IF(I119="N/A","N/A",IF(I119=VLOOKUP(G119,'Lookup Admin'!A:C,3,FALSE),"H",""))</f>
        <v>H</v>
      </c>
      <c r="K119" s="95"/>
      <c r="L119" s="95"/>
      <c r="M119" s="94"/>
      <c r="N119" s="99"/>
      <c r="P119" s="62"/>
      <c r="Q119" s="62"/>
      <c r="R119" s="62"/>
      <c r="S119" s="62"/>
      <c r="T119" s="62"/>
      <c r="U119" s="62"/>
    </row>
    <row r="120" spans="1:21" ht="45" x14ac:dyDescent="0.25">
      <c r="A120" s="32" t="str">
        <f t="shared" si="13"/>
        <v>TBC64</v>
      </c>
      <c r="B120" s="32" t="str">
        <f>CONCATENATE("H",(COUNTIF($M$8:M120,"H")))</f>
        <v>H0</v>
      </c>
      <c r="C120" s="32" t="str">
        <f>CONCATENATE("VH",(COUNTIF($M$8:M120,"VH")))</f>
        <v>VH0</v>
      </c>
      <c r="D120" s="32" t="str">
        <f>CONCATENATE("M",(COUNTIF($M$8:N120,"M")))</f>
        <v>M0</v>
      </c>
      <c r="E120" s="32" t="str">
        <f>CONCATENATE("L",(COUNTIF($M$8:N120,"L")))</f>
        <v>L0</v>
      </c>
      <c r="F120" s="32" t="str">
        <f>CONCATENATE("TBC",(COUNTIF($M$8:N120,"TBC")))</f>
        <v>TBC64</v>
      </c>
      <c r="G120" s="14" t="str">
        <f>'Lookup Admin'!A114</f>
        <v>J1</v>
      </c>
      <c r="H120" s="63" t="str">
        <f>'Lookup Admin'!E114</f>
        <v xml:space="preserve">Does the water quality vary at the intake point due to streaming/stratification/algal blooms/increased turbidity?  </v>
      </c>
      <c r="I120" s="165" t="str">
        <f>IF($I$119="N/A","N/A","TBC")</f>
        <v>TBC</v>
      </c>
      <c r="J120" s="15" t="str">
        <f>IF(I120="N/A","N/A",IF(I120=VLOOKUP(G120,'Lookup Admin'!A:C,3,FALSE),"H",""))</f>
        <v/>
      </c>
      <c r="K120" s="1"/>
      <c r="L120" s="115">
        <f>VLOOKUP(G120,'Lookup Admin'!A:D,4,FALSE)</f>
        <v>3</v>
      </c>
      <c r="M120" s="94" t="str">
        <f t="shared" si="16"/>
        <v>TBC</v>
      </c>
      <c r="N120" s="9"/>
    </row>
    <row r="121" spans="1:21" x14ac:dyDescent="0.25">
      <c r="A121" s="32" t="str">
        <f t="shared" si="13"/>
        <v>TBC65</v>
      </c>
      <c r="B121" s="32" t="str">
        <f>CONCATENATE("H",(COUNTIF($M$8:M121,"H")))</f>
        <v>H0</v>
      </c>
      <c r="C121" s="32" t="str">
        <f>CONCATENATE("VH",(COUNTIF($M$8:M121,"VH")))</f>
        <v>VH0</v>
      </c>
      <c r="D121" s="32" t="str">
        <f>CONCATENATE("M",(COUNTIF($M$8:N121,"M")))</f>
        <v>M0</v>
      </c>
      <c r="E121" s="32" t="str">
        <f>CONCATENATE("L",(COUNTIF($M$8:N121,"L")))</f>
        <v>L0</v>
      </c>
      <c r="F121" s="32" t="str">
        <f>CONCATENATE("TBC",(COUNTIF($M$8:N121,"TBC")))</f>
        <v>TBC65</v>
      </c>
      <c r="G121" s="14" t="str">
        <f>'Lookup Admin'!A115</f>
        <v>J2</v>
      </c>
      <c r="H121" s="63" t="str">
        <f>'Lookup Admin'!E115</f>
        <v xml:space="preserve">Are there screens in place at the intake? </v>
      </c>
      <c r="I121" s="165" t="str">
        <f t="shared" ref="I121:I125" si="24">IF($I$119="N/A","N/A","TBC")</f>
        <v>TBC</v>
      </c>
      <c r="J121" s="15" t="str">
        <f>IF(I121="N/A","N/A",IF(I121=VLOOKUP(G121,'Lookup Admin'!A:C,3,FALSE),"H",""))</f>
        <v/>
      </c>
      <c r="K121" s="1"/>
      <c r="L121" s="115">
        <f>VLOOKUP(G121,'Lookup Admin'!A:D,4,FALSE)</f>
        <v>3</v>
      </c>
      <c r="M121" s="94" t="str">
        <f t="shared" si="16"/>
        <v>TBC</v>
      </c>
      <c r="N121" s="9"/>
    </row>
    <row r="122" spans="1:21" ht="30" x14ac:dyDescent="0.25">
      <c r="A122" s="32" t="str">
        <f t="shared" si="13"/>
        <v>TBC66</v>
      </c>
      <c r="B122" s="32" t="str">
        <f>CONCATENATE("H",(COUNTIF($M$8:M122,"H")))</f>
        <v>H0</v>
      </c>
      <c r="C122" s="32" t="str">
        <f>CONCATENATE("VH",(COUNTIF($M$8:M122,"VH")))</f>
        <v>VH0</v>
      </c>
      <c r="D122" s="32" t="str">
        <f>CONCATENATE("M",(COUNTIF($M$8:N122,"M")))</f>
        <v>M0</v>
      </c>
      <c r="E122" s="32" t="str">
        <f>CONCATENATE("L",(COUNTIF($M$8:N122,"L")))</f>
        <v>L0</v>
      </c>
      <c r="F122" s="32" t="str">
        <f>CONCATENATE("TBC",(COUNTIF($M$8:N122,"TBC")))</f>
        <v>TBC66</v>
      </c>
      <c r="G122" s="14" t="str">
        <f>'Lookup Admin'!A116</f>
        <v>J3</v>
      </c>
      <c r="H122" s="63" t="str">
        <f>'Lookup Admin'!E116</f>
        <v xml:space="preserve">Where screens are present, is there a mechanism to remove debris? </v>
      </c>
      <c r="I122" s="165" t="str">
        <f t="shared" si="24"/>
        <v>TBC</v>
      </c>
      <c r="J122" s="15" t="str">
        <f>IF(I122="N/A","N/A",IF(I122=VLOOKUP(G122,'Lookup Admin'!A:C,3,FALSE),"H",""))</f>
        <v/>
      </c>
      <c r="K122" s="1"/>
      <c r="L122" s="115">
        <f>VLOOKUP(G122,'Lookup Admin'!A:D,4,FALSE)</f>
        <v>3</v>
      </c>
      <c r="M122" s="94" t="str">
        <f t="shared" si="16"/>
        <v>TBC</v>
      </c>
      <c r="N122" s="9"/>
    </row>
    <row r="123" spans="1:21" ht="30" x14ac:dyDescent="0.25">
      <c r="A123" s="32" t="str">
        <f t="shared" si="13"/>
        <v>TBC67</v>
      </c>
      <c r="B123" s="32" t="str">
        <f>CONCATENATE("H",(COUNTIF($M$8:M123,"H")))</f>
        <v>H0</v>
      </c>
      <c r="C123" s="32" t="str">
        <f>CONCATENATE("VH",(COUNTIF($M$8:M123,"VH")))</f>
        <v>VH0</v>
      </c>
      <c r="D123" s="32" t="str">
        <f>CONCATENATE("M",(COUNTIF($M$8:N123,"M")))</f>
        <v>M0</v>
      </c>
      <c r="E123" s="32" t="str">
        <f>CONCATENATE("L",(COUNTIF($M$8:N123,"L")))</f>
        <v>L0</v>
      </c>
      <c r="F123" s="32" t="str">
        <f>CONCATENATE("TBC",(COUNTIF($M$8:N123,"TBC")))</f>
        <v>TBC67</v>
      </c>
      <c r="G123" s="14" t="str">
        <f>'Lookup Admin'!A117</f>
        <v>J4</v>
      </c>
      <c r="H123" s="63" t="str">
        <f>'Lookup Admin'!E117</f>
        <v xml:space="preserve">Does sediment build up inside the chamber and pipework after the intake point? </v>
      </c>
      <c r="I123" s="165" t="str">
        <f t="shared" si="24"/>
        <v>TBC</v>
      </c>
      <c r="J123" s="15" t="str">
        <f>IF(I123="N/A","N/A",IF(I123=VLOOKUP(G123,'Lookup Admin'!A:C,3,FALSE),"H",""))</f>
        <v/>
      </c>
      <c r="K123" s="1"/>
      <c r="L123" s="115">
        <f>VLOOKUP(G123,'Lookup Admin'!A:D,4,FALSE)</f>
        <v>3</v>
      </c>
      <c r="M123" s="94" t="str">
        <f t="shared" si="16"/>
        <v>TBC</v>
      </c>
      <c r="N123" s="9"/>
    </row>
    <row r="124" spans="1:21" ht="30" x14ac:dyDescent="0.25">
      <c r="A124" s="32" t="str">
        <f t="shared" si="13"/>
        <v>TBC68</v>
      </c>
      <c r="B124" s="32" t="str">
        <f>CONCATENATE("H",(COUNTIF($M$8:M124,"H")))</f>
        <v>H0</v>
      </c>
      <c r="C124" s="32" t="str">
        <f>CONCATENATE("VH",(COUNTIF($M$8:M124,"VH")))</f>
        <v>VH0</v>
      </c>
      <c r="D124" s="32" t="str">
        <f>CONCATENATE("M",(COUNTIF($M$8:N124,"M")))</f>
        <v>M0</v>
      </c>
      <c r="E124" s="32" t="str">
        <f>CONCATENATE("L",(COUNTIF($M$8:N124,"L")))</f>
        <v>L0</v>
      </c>
      <c r="F124" s="32" t="str">
        <f>CONCATENATE("TBC",(COUNTIF($M$8:N124,"TBC")))</f>
        <v>TBC68</v>
      </c>
      <c r="G124" s="14" t="str">
        <f>'Lookup Admin'!A118</f>
        <v>J5</v>
      </c>
      <c r="H124" s="63" t="str">
        <f>'Lookup Admin'!E118</f>
        <v>Is there adequate protection of the intake point from livestock and wildlife?</v>
      </c>
      <c r="I124" s="165" t="str">
        <f t="shared" si="24"/>
        <v>TBC</v>
      </c>
      <c r="J124" s="15" t="str">
        <f>IF(I124="N/A","N/A",IF(I124=VLOOKUP(G124,'Lookup Admin'!A:C,3,FALSE),"H",""))</f>
        <v/>
      </c>
      <c r="K124" s="1"/>
      <c r="L124" s="115">
        <f>VLOOKUP(G124,'Lookup Admin'!A:D,4,FALSE)</f>
        <v>5</v>
      </c>
      <c r="M124" s="94" t="str">
        <f t="shared" si="16"/>
        <v>TBC</v>
      </c>
      <c r="N124" s="9"/>
    </row>
    <row r="125" spans="1:21" x14ac:dyDescent="0.25">
      <c r="A125" s="32" t="str">
        <f t="shared" si="13"/>
        <v>TBC69</v>
      </c>
      <c r="B125" s="32" t="str">
        <f>CONCATENATE("H",(COUNTIF($M$8:M125,"H")))</f>
        <v>H0</v>
      </c>
      <c r="C125" s="32" t="str">
        <f>CONCATENATE("VH",(COUNTIF($M$8:M125,"VH")))</f>
        <v>VH0</v>
      </c>
      <c r="D125" s="32" t="str">
        <f>CONCATENATE("M",(COUNTIF($M$8:N125,"M")))</f>
        <v>M0</v>
      </c>
      <c r="E125" s="32" t="str">
        <f>CONCATENATE("L",(COUNTIF($M$8:N125,"L")))</f>
        <v>L0</v>
      </c>
      <c r="F125" s="32" t="str">
        <f>CONCATENATE("TBC",(COUNTIF($M$8:N125,"TBC")))</f>
        <v>TBC69</v>
      </c>
      <c r="G125" s="14" t="str">
        <f>'Lookup Admin'!A119</f>
        <v>J6</v>
      </c>
      <c r="H125" s="63" t="str">
        <f>'Lookup Admin'!E119</f>
        <v>Does the availability of the water at the intake vary?</v>
      </c>
      <c r="I125" s="165" t="str">
        <f t="shared" si="24"/>
        <v>TBC</v>
      </c>
      <c r="J125" s="15" t="str">
        <f>IF(I125="N/A","N/A",IF(I125=VLOOKUP(G125,'Lookup Admin'!A:C,3,FALSE),"H",""))</f>
        <v/>
      </c>
      <c r="K125" s="1"/>
      <c r="L125" s="115">
        <f>VLOOKUP(G125,'Lookup Admin'!A:D,4,FALSE)</f>
        <v>3</v>
      </c>
      <c r="M125" s="94" t="str">
        <f t="shared" si="16"/>
        <v>TBC</v>
      </c>
      <c r="N125" s="9"/>
    </row>
    <row r="126" spans="1:21" x14ac:dyDescent="0.25">
      <c r="A126" s="32" t="b">
        <f t="shared" si="13"/>
        <v>0</v>
      </c>
      <c r="B126" s="32" t="str">
        <f>CONCATENATE("H",(COUNTIF($M$8:M126,"H")))</f>
        <v>H0</v>
      </c>
      <c r="C126" s="32" t="str">
        <f>CONCATENATE("VH",(COUNTIF($M$8:M126,"VH")))</f>
        <v>VH0</v>
      </c>
      <c r="D126" s="32" t="str">
        <f>CONCATENATE("M",(COUNTIF($M$8:N126,"M")))</f>
        <v>M0</v>
      </c>
      <c r="E126" s="32" t="str">
        <f>CONCATENATE("L",(COUNTIF($M$8:N126,"L")))</f>
        <v>L0</v>
      </c>
      <c r="F126" s="32" t="str">
        <f>CONCATENATE("TBC",(COUNTIF($M$8:N126,"TBC")))</f>
        <v>TBC69</v>
      </c>
      <c r="G126" s="14" t="str">
        <f>'Lookup Admin'!A120</f>
        <v>J7</v>
      </c>
      <c r="H126" s="64"/>
      <c r="I126" s="165" t="s">
        <v>321</v>
      </c>
      <c r="J126" s="15" t="str">
        <f>IF(I126="N/A","N/A",IF(I126=VLOOKUP(G126,'Lookup Admin'!A:C,3,FALSE),"H",""))</f>
        <v>N/A</v>
      </c>
      <c r="K126" s="75"/>
      <c r="L126" s="75"/>
      <c r="M126" s="94" t="str">
        <f t="shared" si="16"/>
        <v/>
      </c>
      <c r="N126" s="9"/>
    </row>
    <row r="127" spans="1:21" x14ac:dyDescent="0.25">
      <c r="A127" s="32" t="b">
        <f t="shared" si="13"/>
        <v>0</v>
      </c>
      <c r="B127" s="32" t="str">
        <f>CONCATENATE("H",(COUNTIF($M$8:M127,"H")))</f>
        <v>H0</v>
      </c>
      <c r="C127" s="32" t="str">
        <f>CONCATENATE("VH",(COUNTIF($M$8:M127,"VH")))</f>
        <v>VH0</v>
      </c>
      <c r="D127" s="32" t="str">
        <f>CONCATENATE("M",(COUNTIF($M$8:N127,"M")))</f>
        <v>M0</v>
      </c>
      <c r="E127" s="32" t="str">
        <f>CONCATENATE("L",(COUNTIF($M$8:N127,"L")))</f>
        <v>L0</v>
      </c>
      <c r="F127" s="32" t="str">
        <f>CONCATENATE("TBC",(COUNTIF($M$8:N127,"TBC")))</f>
        <v>TBC69</v>
      </c>
      <c r="G127" s="14" t="str">
        <f>'Lookup Admin'!A121</f>
        <v>J8</v>
      </c>
      <c r="H127" s="64"/>
      <c r="I127" s="165" t="s">
        <v>321</v>
      </c>
      <c r="J127" s="15" t="str">
        <f>IF(I127="N/A","N/A",IF(I127=VLOOKUP(G127,'Lookup Admin'!A:C,3,FALSE),"H",""))</f>
        <v>N/A</v>
      </c>
      <c r="K127" s="75"/>
      <c r="L127" s="75"/>
      <c r="M127" s="94" t="str">
        <f t="shared" si="16"/>
        <v/>
      </c>
      <c r="N127" s="9"/>
    </row>
    <row r="128" spans="1:21" x14ac:dyDescent="0.25">
      <c r="A128" s="32" t="b">
        <f t="shared" si="13"/>
        <v>0</v>
      </c>
      <c r="B128" s="32" t="str">
        <f>CONCATENATE("H",(COUNTIF($M$8:M128,"H")))</f>
        <v>H0</v>
      </c>
      <c r="C128" s="32" t="str">
        <f>CONCATENATE("VH",(COUNTIF($M$8:M128,"VH")))</f>
        <v>VH0</v>
      </c>
      <c r="D128" s="32" t="str">
        <f>CONCATENATE("M",(COUNTIF($M$8:N128,"M")))</f>
        <v>M0</v>
      </c>
      <c r="E128" s="32" t="str">
        <f>CONCATENATE("L",(COUNTIF($M$8:N128,"L")))</f>
        <v>L0</v>
      </c>
      <c r="F128" s="32" t="str">
        <f>CONCATENATE("TBC",(COUNTIF($M$8:N128,"TBC")))</f>
        <v>TBC69</v>
      </c>
      <c r="G128" s="14" t="str">
        <f>'Lookup Admin'!A122</f>
        <v>J9</v>
      </c>
      <c r="H128" s="64"/>
      <c r="I128" s="165" t="s">
        <v>321</v>
      </c>
      <c r="J128" s="15" t="str">
        <f>IF(I128="N/A","N/A",IF(I128=VLOOKUP(G128,'Lookup Admin'!A:C,3,FALSE),"H",""))</f>
        <v>N/A</v>
      </c>
      <c r="K128" s="75"/>
      <c r="L128" s="75"/>
      <c r="M128" s="94" t="str">
        <f t="shared" si="16"/>
        <v/>
      </c>
      <c r="N128" s="9"/>
    </row>
    <row r="129" spans="1:21" s="17" customFormat="1" ht="15.75" x14ac:dyDescent="0.25">
      <c r="A129" s="32"/>
      <c r="B129" s="32"/>
      <c r="C129" s="32"/>
      <c r="D129" s="32"/>
      <c r="E129" s="32"/>
      <c r="F129" s="32"/>
      <c r="G129" s="224" t="str">
        <f>'Lookup Admin'!A123</f>
        <v>Section K - SOURCE: Water Storage (prior to treatment)</v>
      </c>
      <c r="H129" s="225"/>
      <c r="I129" s="76"/>
      <c r="J129" s="15" t="str">
        <f>IF(I129="N/A","N/A",IF(I129=VLOOKUP(G129,'Lookup Admin'!A:C,3,FALSE),"H",""))</f>
        <v>H</v>
      </c>
      <c r="K129" s="97"/>
      <c r="L129" s="96"/>
      <c r="M129" s="94"/>
      <c r="N129" s="98"/>
      <c r="P129" s="62"/>
      <c r="Q129" s="62"/>
      <c r="R129" s="62"/>
      <c r="S129" s="62"/>
      <c r="T129" s="62"/>
      <c r="U129" s="62"/>
    </row>
    <row r="130" spans="1:21" x14ac:dyDescent="0.25">
      <c r="A130" s="32" t="str">
        <f t="shared" si="13"/>
        <v>TBC70</v>
      </c>
      <c r="B130" s="32" t="str">
        <f>CONCATENATE("H",(COUNTIF($M$8:M130,"H")))</f>
        <v>H0</v>
      </c>
      <c r="C130" s="32" t="str">
        <f>CONCATENATE("VH",(COUNTIF($M$8:M130,"VH")))</f>
        <v>VH0</v>
      </c>
      <c r="D130" s="32" t="str">
        <f>CONCATENATE("M",(COUNTIF($M$8:N130,"M")))</f>
        <v>M0</v>
      </c>
      <c r="E130" s="32" t="str">
        <f>CONCATENATE("L",(COUNTIF($M$8:N130,"L")))</f>
        <v>L0</v>
      </c>
      <c r="F130" s="32" t="str">
        <f>CONCATENATE("TBC",(COUNTIF($M$8:N130,"TBC")))</f>
        <v>TBC70</v>
      </c>
      <c r="G130" s="14" t="str">
        <f>'Lookup Admin'!A124</f>
        <v>K1</v>
      </c>
      <c r="H130" s="64" t="str">
        <f>'Lookup Admin'!E124</f>
        <v>Is there a regular turn over of water?</v>
      </c>
      <c r="I130" s="165" t="str">
        <f>IF($I$129="N/A","N/A","TBC")</f>
        <v>TBC</v>
      </c>
      <c r="J130" s="15" t="str">
        <f>IF(I130="N/A","N/A",IF(I130=VLOOKUP(G130,'Lookup Admin'!A:C,3,FALSE),"H",""))</f>
        <v/>
      </c>
      <c r="K130" s="1"/>
      <c r="L130" s="115">
        <f>VLOOKUP(G130,'Lookup Admin'!A:D,4,FALSE)</f>
        <v>3</v>
      </c>
      <c r="M130" s="94" t="str">
        <f t="shared" si="16"/>
        <v>TBC</v>
      </c>
      <c r="N130" s="9"/>
    </row>
    <row r="131" spans="1:21" ht="45" x14ac:dyDescent="0.25">
      <c r="A131" s="32" t="str">
        <f t="shared" si="13"/>
        <v>TBC71</v>
      </c>
      <c r="B131" s="32" t="str">
        <f>CONCATENATE("H",(COUNTIF($M$8:M131,"H")))</f>
        <v>H0</v>
      </c>
      <c r="C131" s="32" t="str">
        <f>CONCATENATE("VH",(COUNTIF($M$8:M131,"VH")))</f>
        <v>VH0</v>
      </c>
      <c r="D131" s="32" t="str">
        <f>CONCATENATE("M",(COUNTIF($M$8:N131,"M")))</f>
        <v>M0</v>
      </c>
      <c r="E131" s="32" t="str">
        <f>CONCATENATE("L",(COUNTIF($M$8:N131,"L")))</f>
        <v>L0</v>
      </c>
      <c r="F131" s="32" t="str">
        <f>CONCATENATE("TBC",(COUNTIF($M$8:N131,"TBC")))</f>
        <v>TBC71</v>
      </c>
      <c r="G131" s="14" t="str">
        <f>'Lookup Admin'!A125</f>
        <v>K2</v>
      </c>
      <c r="H131" s="64" t="str">
        <f>'Lookup Admin'!E125</f>
        <v>Are the storage tanks vulnerable to ingress, flooding or other microbial contamination (e.g. wildlife access)?</v>
      </c>
      <c r="I131" s="165" t="str">
        <f t="shared" ref="I131:I135" si="25">IF($I$129="N/A","N/A","TBC")</f>
        <v>TBC</v>
      </c>
      <c r="J131" s="15" t="str">
        <f>IF(I131="N/A","N/A",IF(I131=VLOOKUP(G131,'Lookup Admin'!A:C,3,FALSE),"H",""))</f>
        <v/>
      </c>
      <c r="K131" s="1"/>
      <c r="L131" s="115">
        <f>VLOOKUP(G131,'Lookup Admin'!A:D,4,FALSE)</f>
        <v>4</v>
      </c>
      <c r="M131" s="94" t="str">
        <f t="shared" si="16"/>
        <v>TBC</v>
      </c>
      <c r="N131" s="9"/>
    </row>
    <row r="132" spans="1:21" ht="30" x14ac:dyDescent="0.25">
      <c r="A132" s="32" t="str">
        <f t="shared" si="13"/>
        <v>TBC72</v>
      </c>
      <c r="B132" s="32" t="str">
        <f>CONCATENATE("H",(COUNTIF($M$8:M132,"H")))</f>
        <v>H0</v>
      </c>
      <c r="C132" s="32" t="str">
        <f>CONCATENATE("VH",(COUNTIF($M$8:M132,"VH")))</f>
        <v>VH0</v>
      </c>
      <c r="D132" s="32" t="str">
        <f>CONCATENATE("M",(COUNTIF($M$8:N132,"M")))</f>
        <v>M0</v>
      </c>
      <c r="E132" s="32" t="str">
        <f>CONCATENATE("L",(COUNTIF($M$8:N132,"L")))</f>
        <v>L0</v>
      </c>
      <c r="F132" s="32" t="str">
        <f>CONCATENATE("TBC",(COUNTIF($M$8:N132,"TBC")))</f>
        <v>TBC72</v>
      </c>
      <c r="G132" s="14" t="str">
        <f>'Lookup Admin'!A126</f>
        <v>K3</v>
      </c>
      <c r="H132" s="64" t="str">
        <f>'Lookup Admin'!E126</f>
        <v>Is there a stock-proof fence around any inspection chambers?</v>
      </c>
      <c r="I132" s="165" t="str">
        <f t="shared" si="25"/>
        <v>TBC</v>
      </c>
      <c r="J132" s="15" t="str">
        <f>IF(I132="N/A","N/A",IF(I132=VLOOKUP(G132,'Lookup Admin'!A:C,3,FALSE),"H",""))</f>
        <v/>
      </c>
      <c r="K132" s="1"/>
      <c r="L132" s="115">
        <f>VLOOKUP(G132,'Lookup Admin'!A:D,4,FALSE)</f>
        <v>4</v>
      </c>
      <c r="M132" s="94" t="str">
        <f t="shared" si="16"/>
        <v>TBC</v>
      </c>
      <c r="N132" s="9"/>
    </row>
    <row r="133" spans="1:21" s="32" customFormat="1" ht="30" x14ac:dyDescent="0.25">
      <c r="A133" s="32" t="str">
        <f t="shared" ref="A133:A190" si="26">IF(M133="VH",C133,IF(M133="H",B133,IF(M133="M",D133,IF(M133="L",E133,IF(M133="TBC",F133)))))</f>
        <v>TBC73</v>
      </c>
      <c r="B133" s="32" t="str">
        <f>CONCATENATE("H",(COUNTIF($M$8:M133,"H")))</f>
        <v>H0</v>
      </c>
      <c r="C133" s="32" t="str">
        <f>CONCATENATE("VH",(COUNTIF($M$8:M133,"VH")))</f>
        <v>VH0</v>
      </c>
      <c r="D133" s="32" t="str">
        <f>CONCATENATE("M",(COUNTIF($M$8:N133,"M")))</f>
        <v>M0</v>
      </c>
      <c r="E133" s="32" t="str">
        <f>CONCATENATE("L",(COUNTIF($M$8:N133,"L")))</f>
        <v>L0</v>
      </c>
      <c r="F133" s="32" t="str">
        <f>CONCATENATE("TBC",(COUNTIF($M$8:N133,"TBC")))</f>
        <v>TBC73</v>
      </c>
      <c r="G133" s="74" t="str">
        <f>'Lookup Admin'!A127</f>
        <v>K4</v>
      </c>
      <c r="H133" s="64" t="str">
        <f>'Lookup Admin'!E127</f>
        <v>Are the tanks regularly maintained to preserve their structural integrity and cleaned?</v>
      </c>
      <c r="I133" s="165" t="s">
        <v>320</v>
      </c>
      <c r="J133" s="15" t="str">
        <f>IF(I133="N/A","N/A",IF(I133=VLOOKUP(G133,'Lookup Admin'!A:C,3,FALSE),"H",""))</f>
        <v/>
      </c>
      <c r="K133" s="159"/>
      <c r="L133" s="115">
        <f>VLOOKUP(G133,'Lookup Admin'!A:D,4,FALSE)</f>
        <v>4</v>
      </c>
      <c r="M133" s="94" t="str">
        <f t="shared" si="16"/>
        <v>TBC</v>
      </c>
      <c r="N133" s="70"/>
      <c r="P133" s="71"/>
      <c r="Q133" s="71"/>
      <c r="R133" s="71"/>
      <c r="S133" s="71"/>
      <c r="T133" s="71"/>
      <c r="U133" s="71"/>
    </row>
    <row r="134" spans="1:21" ht="30" x14ac:dyDescent="0.25">
      <c r="A134" s="32" t="str">
        <f t="shared" si="26"/>
        <v>TBC74</v>
      </c>
      <c r="B134" s="32" t="str">
        <f>CONCATENATE("H",(COUNTIF($M$8:M134,"H")))</f>
        <v>H0</v>
      </c>
      <c r="C134" s="32" t="str">
        <f>CONCATENATE("VH",(COUNTIF($M$8:M134,"VH")))</f>
        <v>VH0</v>
      </c>
      <c r="D134" s="32" t="str">
        <f>CONCATENATE("M",(COUNTIF($M$8:N134,"M")))</f>
        <v>M0</v>
      </c>
      <c r="E134" s="32" t="str">
        <f>CONCATENATE("L",(COUNTIF($M$8:N134,"L")))</f>
        <v>L0</v>
      </c>
      <c r="F134" s="32" t="str">
        <f>CONCATENATE("TBC",(COUNTIF($M$8:N134,"TBC")))</f>
        <v>TBC74</v>
      </c>
      <c r="G134" s="14" t="str">
        <f>'Lookup Admin'!A128</f>
        <v>K5</v>
      </c>
      <c r="H134" s="64" t="str">
        <f>'Lookup Admin'!E128</f>
        <v>Are the storage tanks adequately protected against vandalism?</v>
      </c>
      <c r="I134" s="165" t="str">
        <f t="shared" si="25"/>
        <v>TBC</v>
      </c>
      <c r="J134" s="15" t="str">
        <f>IF(I134="N/A","N/A",IF(I134=VLOOKUP(G134,'Lookup Admin'!A:C,3,FALSE),"H",""))</f>
        <v/>
      </c>
      <c r="K134" s="1"/>
      <c r="L134" s="115">
        <f>VLOOKUP(G134,'Lookup Admin'!A:D,4,FALSE)</f>
        <v>4</v>
      </c>
      <c r="M134" s="94" t="str">
        <f t="shared" si="16"/>
        <v>TBC</v>
      </c>
      <c r="N134" s="9"/>
    </row>
    <row r="135" spans="1:21" x14ac:dyDescent="0.25">
      <c r="A135" s="32" t="str">
        <f t="shared" si="26"/>
        <v>TBC75</v>
      </c>
      <c r="B135" s="32" t="str">
        <f>CONCATENATE("H",(COUNTIF($M$8:M135,"H")))</f>
        <v>H0</v>
      </c>
      <c r="C135" s="32" t="str">
        <f>CONCATENATE("VH",(COUNTIF($M$8:M135,"VH")))</f>
        <v>VH0</v>
      </c>
      <c r="D135" s="32" t="str">
        <f>CONCATENATE("M",(COUNTIF($M$8:N135,"M")))</f>
        <v>M0</v>
      </c>
      <c r="E135" s="32" t="str">
        <f>CONCATENATE("L",(COUNTIF($M$8:N135,"L")))</f>
        <v>L0</v>
      </c>
      <c r="F135" s="32" t="str">
        <f>CONCATENATE("TBC",(COUNTIF($M$8:N135,"TBC")))</f>
        <v>TBC75</v>
      </c>
      <c r="G135" s="14" t="str">
        <f>'Lookup Admin'!A129</f>
        <v>K6</v>
      </c>
      <c r="H135" s="64" t="str">
        <f>'Lookup Admin'!E129</f>
        <v xml:space="preserve">Is the cleaning regime for the tank appropriate? </v>
      </c>
      <c r="I135" s="165" t="str">
        <f t="shared" si="25"/>
        <v>TBC</v>
      </c>
      <c r="J135" s="15" t="str">
        <f>IF(I135="N/A","N/A",IF(I135=VLOOKUP(G135,'Lookup Admin'!A:C,3,FALSE),"H",""))</f>
        <v/>
      </c>
      <c r="K135" s="1"/>
      <c r="L135" s="115">
        <f>VLOOKUP(G135,'Lookup Admin'!A:D,4,FALSE)</f>
        <v>4</v>
      </c>
      <c r="M135" s="94" t="str">
        <f t="shared" si="16"/>
        <v>TBC</v>
      </c>
      <c r="N135" s="9"/>
    </row>
    <row r="136" spans="1:21" x14ac:dyDescent="0.25">
      <c r="A136" s="32" t="b">
        <f t="shared" si="26"/>
        <v>0</v>
      </c>
      <c r="B136" s="32" t="str">
        <f>CONCATENATE("H",(COUNTIF($M$8:M136,"H")))</f>
        <v>H0</v>
      </c>
      <c r="C136" s="32" t="str">
        <f>CONCATENATE("VH",(COUNTIF($M$8:M136,"VH")))</f>
        <v>VH0</v>
      </c>
      <c r="D136" s="32" t="str">
        <f>CONCATENATE("M",(COUNTIF($M$8:N136,"M")))</f>
        <v>M0</v>
      </c>
      <c r="E136" s="32" t="str">
        <f>CONCATENATE("L",(COUNTIF($M$8:N136,"L")))</f>
        <v>L0</v>
      </c>
      <c r="F136" s="32" t="str">
        <f>CONCATENATE("TBC",(COUNTIF($M$8:N136,"TBC")))</f>
        <v>TBC75</v>
      </c>
      <c r="G136" s="14" t="str">
        <f>'Lookup Admin'!A130</f>
        <v>K7</v>
      </c>
      <c r="H136" s="64"/>
      <c r="I136" s="165" t="s">
        <v>321</v>
      </c>
      <c r="J136" s="15" t="str">
        <f>IF(I136="N/A","N/A",IF(I136=VLOOKUP(G136,'Lookup Admin'!A:C,3,FALSE),"H",""))</f>
        <v>N/A</v>
      </c>
      <c r="K136" s="75"/>
      <c r="L136" s="75"/>
      <c r="M136" s="94" t="str">
        <f t="shared" si="16"/>
        <v/>
      </c>
      <c r="N136" s="9"/>
    </row>
    <row r="137" spans="1:21" x14ac:dyDescent="0.25">
      <c r="A137" s="32" t="b">
        <f t="shared" si="26"/>
        <v>0</v>
      </c>
      <c r="B137" s="32" t="str">
        <f>CONCATENATE("H",(COUNTIF($M$8:M137,"H")))</f>
        <v>H0</v>
      </c>
      <c r="C137" s="32" t="str">
        <f>CONCATENATE("VH",(COUNTIF($M$8:M137,"VH")))</f>
        <v>VH0</v>
      </c>
      <c r="D137" s="32" t="str">
        <f>CONCATENATE("M",(COUNTIF($M$8:N137,"M")))</f>
        <v>M0</v>
      </c>
      <c r="E137" s="32" t="str">
        <f>CONCATENATE("L",(COUNTIF($M$8:N137,"L")))</f>
        <v>L0</v>
      </c>
      <c r="F137" s="32" t="str">
        <f>CONCATENATE("TBC",(COUNTIF($M$8:N137,"TBC")))</f>
        <v>TBC75</v>
      </c>
      <c r="G137" s="14" t="str">
        <f>'Lookup Admin'!A131</f>
        <v>K8</v>
      </c>
      <c r="H137" s="64"/>
      <c r="I137" s="165" t="s">
        <v>321</v>
      </c>
      <c r="J137" s="15" t="str">
        <f>IF(I137="N/A","N/A",IF(I137=VLOOKUP(G137,'Lookup Admin'!A:C,3,FALSE),"H",""))</f>
        <v>N/A</v>
      </c>
      <c r="K137" s="75"/>
      <c r="L137" s="75"/>
      <c r="M137" s="94" t="str">
        <f t="shared" si="16"/>
        <v/>
      </c>
      <c r="N137" s="9"/>
    </row>
    <row r="138" spans="1:21" x14ac:dyDescent="0.25">
      <c r="A138" s="32" t="b">
        <f t="shared" si="26"/>
        <v>0</v>
      </c>
      <c r="B138" s="32" t="str">
        <f>CONCATENATE("H",(COUNTIF($M$8:M138,"H")))</f>
        <v>H0</v>
      </c>
      <c r="C138" s="32" t="str">
        <f>CONCATENATE("VH",(COUNTIF($M$8:M138,"VH")))</f>
        <v>VH0</v>
      </c>
      <c r="D138" s="32" t="str">
        <f>CONCATENATE("M",(COUNTIF($M$8:N138,"M")))</f>
        <v>M0</v>
      </c>
      <c r="E138" s="32" t="str">
        <f>CONCATENATE("L",(COUNTIF($M$8:N138,"L")))</f>
        <v>L0</v>
      </c>
      <c r="F138" s="32" t="str">
        <f>CONCATENATE("TBC",(COUNTIF($M$8:N138,"TBC")))</f>
        <v>TBC75</v>
      </c>
      <c r="G138" s="14" t="str">
        <f>'Lookup Admin'!A132</f>
        <v>K9</v>
      </c>
      <c r="H138" s="64"/>
      <c r="I138" s="165" t="s">
        <v>321</v>
      </c>
      <c r="J138" s="15" t="str">
        <f>IF(I138="N/A","N/A",IF(I138=VLOOKUP(G138,'Lookup Admin'!A:C,3,FALSE),"H",""))</f>
        <v>N/A</v>
      </c>
      <c r="K138" s="75"/>
      <c r="L138" s="75"/>
      <c r="M138" s="94" t="str">
        <f t="shared" si="16"/>
        <v/>
      </c>
      <c r="N138" s="9"/>
    </row>
    <row r="139" spans="1:21" s="17" customFormat="1" ht="29.25" customHeight="1" x14ac:dyDescent="0.25">
      <c r="A139" s="32"/>
      <c r="B139" s="32"/>
      <c r="C139" s="32"/>
      <c r="D139" s="32"/>
      <c r="E139" s="32"/>
      <c r="F139" s="32"/>
      <c r="G139" s="224" t="str">
        <f>'Lookup Admin'!A133</f>
        <v>Section L - TREATMENT PLANT: Plant Design (i.e. excluding point of use devices in dwellings or premises)</v>
      </c>
      <c r="H139" s="225"/>
      <c r="I139" s="76"/>
      <c r="J139" s="15" t="str">
        <f>IF(I139="N/A","N/A",IF(I139=VLOOKUP(G139,'Lookup Admin'!A:C,3,FALSE),"H",""))</f>
        <v>H</v>
      </c>
      <c r="K139" s="97"/>
      <c r="L139" s="97"/>
      <c r="M139" s="94"/>
      <c r="N139" s="98"/>
      <c r="P139" s="62"/>
      <c r="Q139" s="62"/>
      <c r="R139" s="62"/>
      <c r="S139" s="62"/>
      <c r="T139" s="62"/>
      <c r="U139" s="62"/>
    </row>
    <row r="140" spans="1:21" ht="30" x14ac:dyDescent="0.25">
      <c r="A140" s="32" t="str">
        <f t="shared" si="26"/>
        <v>TBC76</v>
      </c>
      <c r="B140" s="32" t="str">
        <f>CONCATENATE("H",(COUNTIF($M$8:M140,"H")))</f>
        <v>H0</v>
      </c>
      <c r="C140" s="32" t="str">
        <f>CONCATENATE("VH",(COUNTIF($M$8:M140,"VH")))</f>
        <v>VH0</v>
      </c>
      <c r="D140" s="32" t="str">
        <f>CONCATENATE("M",(COUNTIF($M$8:N140,"M")))</f>
        <v>M0</v>
      </c>
      <c r="E140" s="32" t="str">
        <f>CONCATENATE("L",(COUNTIF($M$8:N140,"L")))</f>
        <v>L0</v>
      </c>
      <c r="F140" s="32" t="str">
        <f>CONCATENATE("TBC",(COUNTIF($M$8:N140,"TBC")))</f>
        <v>TBC76</v>
      </c>
      <c r="G140" s="14" t="str">
        <f>'Lookup Admin'!A134</f>
        <v>L1</v>
      </c>
      <c r="H140" s="64" t="str">
        <f>'Lookup Admin'!E134</f>
        <v>Is there adequate Cryptosporidium treatment in place?</v>
      </c>
      <c r="I140" s="173" t="str">
        <f t="shared" ref="I140:I145" si="27">IF($I$129="N/A","N/A","TBC")</f>
        <v>TBC</v>
      </c>
      <c r="J140" s="15" t="str">
        <f>IF(I140="N/A","N/A",IF(I140=VLOOKUP(G140,'Lookup Admin'!A:C,3,FALSE),"H",""))</f>
        <v/>
      </c>
      <c r="K140" s="1"/>
      <c r="L140" s="115">
        <f>VLOOKUP(G140,'Lookup Admin'!A:D,4,FALSE)</f>
        <v>5</v>
      </c>
      <c r="M140" s="94" t="str">
        <f t="shared" si="16"/>
        <v>TBC</v>
      </c>
      <c r="N140" s="9"/>
    </row>
    <row r="141" spans="1:21" ht="30" x14ac:dyDescent="0.25">
      <c r="A141" s="32" t="str">
        <f t="shared" si="26"/>
        <v>TBC77</v>
      </c>
      <c r="B141" s="32" t="str">
        <f>CONCATENATE("H",(COUNTIF($M$8:M141,"H")))</f>
        <v>H0</v>
      </c>
      <c r="C141" s="32" t="str">
        <f>CONCATENATE("VH",(COUNTIF($M$8:M141,"VH")))</f>
        <v>VH0</v>
      </c>
      <c r="D141" s="32" t="str">
        <f>CONCATENATE("M",(COUNTIF($M$8:N141,"M")))</f>
        <v>M0</v>
      </c>
      <c r="E141" s="32" t="str">
        <f>CONCATENATE("L",(COUNTIF($M$8:N141,"L")))</f>
        <v>L0</v>
      </c>
      <c r="F141" s="32" t="str">
        <f>CONCATENATE("TBC",(COUNTIF($M$8:N141,"TBC")))</f>
        <v>TBC77</v>
      </c>
      <c r="G141" s="14" t="str">
        <f>'Lookup Admin'!A135</f>
        <v>L2</v>
      </c>
      <c r="H141" s="64" t="str">
        <f>'Lookup Admin'!E135</f>
        <v>Is the treatment plant operating within the design capacity?</v>
      </c>
      <c r="I141" s="173" t="str">
        <f t="shared" si="27"/>
        <v>TBC</v>
      </c>
      <c r="J141" s="15" t="str">
        <f>IF(I141="N/A","N/A",IF(I141=VLOOKUP(G141,'Lookup Admin'!A:C,3,FALSE),"H",""))</f>
        <v/>
      </c>
      <c r="K141" s="1"/>
      <c r="L141" s="115">
        <f>VLOOKUP(G141,'Lookup Admin'!A:D,4,FALSE)</f>
        <v>5</v>
      </c>
      <c r="M141" s="94" t="str">
        <f t="shared" si="16"/>
        <v>TBC</v>
      </c>
      <c r="N141" s="9"/>
    </row>
    <row r="142" spans="1:21" s="32" customFormat="1" x14ac:dyDescent="0.25">
      <c r="A142" s="32" t="str">
        <f t="shared" si="26"/>
        <v>TBC78</v>
      </c>
      <c r="B142" s="32" t="str">
        <f>CONCATENATE("H",(COUNTIF($M$8:M142,"H")))</f>
        <v>H0</v>
      </c>
      <c r="C142" s="32" t="str">
        <f>CONCATENATE("VH",(COUNTIF($M$8:M142,"VH")))</f>
        <v>VH0</v>
      </c>
      <c r="D142" s="32" t="str">
        <f>CONCATENATE("M",(COUNTIF($M$8:N142,"M")))</f>
        <v>M0</v>
      </c>
      <c r="E142" s="32" t="str">
        <f>CONCATENATE("L",(COUNTIF($M$8:N142,"L")))</f>
        <v>L0</v>
      </c>
      <c r="F142" s="32" t="str">
        <f>CONCATENATE("TBC",(COUNTIF($M$8:N142,"TBC")))</f>
        <v>TBC78</v>
      </c>
      <c r="G142" s="74" t="str">
        <f>'Lookup Admin'!A136</f>
        <v>L3</v>
      </c>
      <c r="H142" s="64" t="str">
        <f>'Lookup Admin'!E136</f>
        <v>Is it possible to by-pass any stage of treatment?</v>
      </c>
      <c r="I142" s="173" t="str">
        <f t="shared" si="27"/>
        <v>TBC</v>
      </c>
      <c r="J142" s="15" t="str">
        <f>IF(I142="N/A","N/A",IF(I142=VLOOKUP(G142,'Lookup Admin'!A:C,3,FALSE),"H",""))</f>
        <v/>
      </c>
      <c r="K142" s="75"/>
      <c r="L142" s="115">
        <f>VLOOKUP(G142,'Lookup Admin'!A:D,4,FALSE)</f>
        <v>5</v>
      </c>
      <c r="M142" s="94" t="str">
        <f t="shared" si="16"/>
        <v>TBC</v>
      </c>
      <c r="N142" s="70"/>
      <c r="P142" s="71"/>
      <c r="Q142" s="71"/>
      <c r="R142" s="71"/>
      <c r="S142" s="71"/>
      <c r="T142" s="71"/>
      <c r="U142" s="71"/>
    </row>
    <row r="143" spans="1:21" ht="30" x14ac:dyDescent="0.25">
      <c r="A143" s="32" t="str">
        <f t="shared" si="26"/>
        <v>TBC79</v>
      </c>
      <c r="B143" s="32" t="str">
        <f>CONCATENATE("H",(COUNTIF($M$8:M143,"H")))</f>
        <v>H0</v>
      </c>
      <c r="C143" s="32" t="str">
        <f>CONCATENATE("VH",(COUNTIF($M$8:M143,"VH")))</f>
        <v>VH0</v>
      </c>
      <c r="D143" s="32" t="str">
        <f>CONCATENATE("M",(COUNTIF($M$8:N143,"M")))</f>
        <v>M0</v>
      </c>
      <c r="E143" s="32" t="str">
        <f>CONCATENATE("L",(COUNTIF($M$8:N143,"L")))</f>
        <v>L0</v>
      </c>
      <c r="F143" s="32" t="str">
        <f>CONCATENATE("TBC",(COUNTIF($M$8:N143,"TBC")))</f>
        <v>TBC79</v>
      </c>
      <c r="G143" s="14" t="str">
        <f>'Lookup Admin'!A137</f>
        <v>L4</v>
      </c>
      <c r="H143" s="64" t="str">
        <f>'Lookup Admin'!E137</f>
        <v xml:space="preserve">Where there is a blending facility, is there an appropriate blending strategy? </v>
      </c>
      <c r="I143" s="173" t="str">
        <f t="shared" si="27"/>
        <v>TBC</v>
      </c>
      <c r="J143" s="15" t="str">
        <f>IF(I143="N/A","N/A",IF(I143=VLOOKUP(G143,'Lookup Admin'!A:C,3,FALSE),"H",""))</f>
        <v/>
      </c>
      <c r="K143" s="75"/>
      <c r="L143" s="115">
        <f>VLOOKUP(G143,'Lookup Admin'!A:D,4,FALSE)</f>
        <v>4</v>
      </c>
      <c r="M143" s="94" t="str">
        <f t="shared" si="16"/>
        <v>TBC</v>
      </c>
      <c r="N143" s="9"/>
    </row>
    <row r="144" spans="1:21" ht="45" x14ac:dyDescent="0.25">
      <c r="A144" s="32" t="str">
        <f t="shared" si="26"/>
        <v>TBC80</v>
      </c>
      <c r="B144" s="32" t="str">
        <f>CONCATENATE("H",(COUNTIF($M$8:M144,"H")))</f>
        <v>H0</v>
      </c>
      <c r="C144" s="32" t="str">
        <f>CONCATENATE("VH",(COUNTIF($M$8:M144,"VH")))</f>
        <v>VH0</v>
      </c>
      <c r="D144" s="32" t="str">
        <f>CONCATENATE("M",(COUNTIF($M$8:N144,"M")))</f>
        <v>M0</v>
      </c>
      <c r="E144" s="32" t="str">
        <f>CONCATENATE("L",(COUNTIF($M$8:N144,"L")))</f>
        <v>L0</v>
      </c>
      <c r="F144" s="32" t="str">
        <f>CONCATENATE("TBC",(COUNTIF($M$8:N144,"TBC")))</f>
        <v>TBC80</v>
      </c>
      <c r="G144" s="14" t="str">
        <f>'Lookup Admin'!A138</f>
        <v>L5</v>
      </c>
      <c r="H144" s="64" t="str">
        <f>'Lookup Admin'!E138</f>
        <v>Are there frequent flow variations through the treatment plant, which render the treatment process inadequate?</v>
      </c>
      <c r="I144" s="173" t="str">
        <f t="shared" si="27"/>
        <v>TBC</v>
      </c>
      <c r="J144" s="15" t="str">
        <f>IF(I144="N/A","N/A",IF(I144=VLOOKUP(G144,'Lookup Admin'!A:C,3,FALSE),"H",""))</f>
        <v/>
      </c>
      <c r="K144" s="1"/>
      <c r="L144" s="115">
        <f>VLOOKUP(G144,'Lookup Admin'!A:D,4,FALSE)</f>
        <v>4</v>
      </c>
      <c r="M144" s="94" t="str">
        <f t="shared" si="16"/>
        <v>TBC</v>
      </c>
      <c r="N144" s="9"/>
    </row>
    <row r="145" spans="1:21" ht="30" x14ac:dyDescent="0.25">
      <c r="A145" s="32" t="str">
        <f t="shared" si="26"/>
        <v>TBC81</v>
      </c>
      <c r="B145" s="32" t="str">
        <f>CONCATENATE("H",(COUNTIF($M$8:M145,"H")))</f>
        <v>H0</v>
      </c>
      <c r="C145" s="32" t="str">
        <f>CONCATENATE("VH",(COUNTIF($M$8:M145,"VH")))</f>
        <v>VH0</v>
      </c>
      <c r="D145" s="32" t="str">
        <f>CONCATENATE("M",(COUNTIF($M$8:N145,"M")))</f>
        <v>M0</v>
      </c>
      <c r="E145" s="32" t="str">
        <f>CONCATENATE("L",(COUNTIF($M$8:N145,"L")))</f>
        <v>L0</v>
      </c>
      <c r="F145" s="32" t="str">
        <f>CONCATENATE("TBC",(COUNTIF($M$8:N145,"TBC")))</f>
        <v>TBC81</v>
      </c>
      <c r="G145" s="14" t="str">
        <f>'Lookup Admin'!A139</f>
        <v>L6</v>
      </c>
      <c r="H145" s="64" t="str">
        <f>'Lookup Admin'!E139</f>
        <v>Are there frequent demand variations, which could cause insufficiency?</v>
      </c>
      <c r="I145" s="173" t="str">
        <f t="shared" si="27"/>
        <v>TBC</v>
      </c>
      <c r="J145" s="15" t="str">
        <f>IF(I145="N/A","N/A",IF(I145=VLOOKUP(G145,'Lookup Admin'!A:C,3,FALSE),"H",""))</f>
        <v/>
      </c>
      <c r="K145" s="1"/>
      <c r="L145" s="115">
        <f>VLOOKUP(G145,'Lookup Admin'!A:D,4,FALSE)</f>
        <v>3</v>
      </c>
      <c r="M145" s="94" t="str">
        <f t="shared" si="16"/>
        <v>TBC</v>
      </c>
      <c r="N145" s="9"/>
    </row>
    <row r="146" spans="1:21" x14ac:dyDescent="0.25">
      <c r="A146" s="32" t="b">
        <f t="shared" si="26"/>
        <v>0</v>
      </c>
      <c r="B146" s="32" t="str">
        <f>CONCATENATE("H",(COUNTIF($M$8:M146,"H")))</f>
        <v>H0</v>
      </c>
      <c r="C146" s="32" t="str">
        <f>CONCATENATE("VH",(COUNTIF($M$8:M146,"VH")))</f>
        <v>VH0</v>
      </c>
      <c r="D146" s="32" t="str">
        <f>CONCATENATE("M",(COUNTIF($M$8:N146,"M")))</f>
        <v>M0</v>
      </c>
      <c r="E146" s="32" t="str">
        <f>CONCATENATE("L",(COUNTIF($M$8:N146,"L")))</f>
        <v>L0</v>
      </c>
      <c r="F146" s="32" t="str">
        <f>CONCATENATE("TBC",(COUNTIF($M$8:N146,"TBC")))</f>
        <v>TBC81</v>
      </c>
      <c r="G146" s="14" t="str">
        <f>'Lookup Admin'!A140</f>
        <v>L7</v>
      </c>
      <c r="H146" s="64"/>
      <c r="I146" s="165" t="s">
        <v>321</v>
      </c>
      <c r="J146" s="15" t="str">
        <f>IF(I146="N/A","N/A",IF(I146=VLOOKUP(G146,'Lookup Admin'!A:C,3,FALSE),"H",""))</f>
        <v>N/A</v>
      </c>
      <c r="K146" s="75"/>
      <c r="L146" s="75"/>
      <c r="M146" s="94" t="str">
        <f t="shared" si="16"/>
        <v/>
      </c>
      <c r="N146" s="9"/>
    </row>
    <row r="147" spans="1:21" x14ac:dyDescent="0.25">
      <c r="A147" s="32" t="b">
        <f t="shared" si="26"/>
        <v>0</v>
      </c>
      <c r="B147" s="32" t="str">
        <f>CONCATENATE("H",(COUNTIF($M$8:M147,"H")))</f>
        <v>H0</v>
      </c>
      <c r="C147" s="32" t="str">
        <f>CONCATENATE("VH",(COUNTIF($M$8:M147,"VH")))</f>
        <v>VH0</v>
      </c>
      <c r="D147" s="32" t="str">
        <f>CONCATENATE("M",(COUNTIF($M$8:N147,"M")))</f>
        <v>M0</v>
      </c>
      <c r="E147" s="32" t="str">
        <f>CONCATENATE("L",(COUNTIF($M$8:N147,"L")))</f>
        <v>L0</v>
      </c>
      <c r="F147" s="32" t="str">
        <f>CONCATENATE("TBC",(COUNTIF($M$8:N147,"TBC")))</f>
        <v>TBC81</v>
      </c>
      <c r="G147" s="14" t="str">
        <f>'Lookup Admin'!A141</f>
        <v>L8</v>
      </c>
      <c r="H147" s="64"/>
      <c r="I147" s="165" t="s">
        <v>321</v>
      </c>
      <c r="J147" s="15" t="str">
        <f>IF(I147="N/A","N/A",IF(I147=VLOOKUP(G147,'Lookup Admin'!A:C,3,FALSE),"H",""))</f>
        <v>N/A</v>
      </c>
      <c r="K147" s="75"/>
      <c r="L147" s="75"/>
      <c r="M147" s="94" t="str">
        <f t="shared" si="16"/>
        <v/>
      </c>
      <c r="N147" s="9"/>
    </row>
    <row r="148" spans="1:21" x14ac:dyDescent="0.25">
      <c r="A148" s="32" t="b">
        <f t="shared" si="26"/>
        <v>0</v>
      </c>
      <c r="B148" s="32" t="str">
        <f>CONCATENATE("H",(COUNTIF($M$8:M148,"H")))</f>
        <v>H0</v>
      </c>
      <c r="C148" s="32" t="str">
        <f>CONCATENATE("VH",(COUNTIF($M$8:M148,"VH")))</f>
        <v>VH0</v>
      </c>
      <c r="D148" s="32" t="str">
        <f>CONCATENATE("M",(COUNTIF($M$8:N148,"M")))</f>
        <v>M0</v>
      </c>
      <c r="E148" s="32" t="str">
        <f>CONCATENATE("L",(COUNTIF($M$8:N148,"L")))</f>
        <v>L0</v>
      </c>
      <c r="F148" s="32" t="str">
        <f>CONCATENATE("TBC",(COUNTIF($M$8:N148,"TBC")))</f>
        <v>TBC81</v>
      </c>
      <c r="G148" s="14" t="str">
        <f>'Lookup Admin'!A142</f>
        <v>L9</v>
      </c>
      <c r="H148" s="64"/>
      <c r="I148" s="165" t="s">
        <v>321</v>
      </c>
      <c r="J148" s="15" t="str">
        <f>IF(I148="N/A","N/A",IF(I148=VLOOKUP(G148,'Lookup Admin'!A:C,3,FALSE),"H",""))</f>
        <v>N/A</v>
      </c>
      <c r="K148" s="75"/>
      <c r="L148" s="75"/>
      <c r="M148" s="94" t="str">
        <f t="shared" ref="M148:M192" si="28">IF(I148="TBC",IF(I148="N/A","","TBC"),IF(J148="H",IF(K148="","Likelihood Required",IF(K148*L148&lt;$U$10,"L", IF(K148*L148&lt;$U$11,"M",IF(K148*L148&lt;=$U$12,"H","VH")))),""))</f>
        <v/>
      </c>
      <c r="N148" s="9"/>
    </row>
    <row r="149" spans="1:21" s="17" customFormat="1" ht="15.75" x14ac:dyDescent="0.25">
      <c r="A149" s="32"/>
      <c r="B149" s="32"/>
      <c r="C149" s="32"/>
      <c r="D149" s="32"/>
      <c r="E149" s="32"/>
      <c r="F149" s="32"/>
      <c r="G149" s="224" t="str">
        <f>'Lookup Admin'!A143</f>
        <v>Section M - TREATMENT PLANT: Filter beds (sand, anthracite, etc)</v>
      </c>
      <c r="H149" s="225"/>
      <c r="I149" s="76"/>
      <c r="J149" s="15" t="str">
        <f>IF(I149="N/A","N/A",IF(I149=VLOOKUP(G149,'Lookup Admin'!A:C,3,FALSE),"H",""))</f>
        <v>H</v>
      </c>
      <c r="K149" s="97"/>
      <c r="L149" s="96"/>
      <c r="M149" s="94"/>
      <c r="N149" s="98"/>
      <c r="P149" s="62"/>
      <c r="Q149" s="62"/>
      <c r="R149" s="62"/>
      <c r="S149" s="62"/>
      <c r="T149" s="62"/>
      <c r="U149" s="62"/>
    </row>
    <row r="150" spans="1:21" ht="30" x14ac:dyDescent="0.25">
      <c r="A150" s="32" t="str">
        <f t="shared" si="26"/>
        <v>TBC82</v>
      </c>
      <c r="B150" s="32" t="str">
        <f>CONCATENATE("H",(COUNTIF($M$8:M150,"H")))</f>
        <v>H0</v>
      </c>
      <c r="C150" s="32" t="str">
        <f>CONCATENATE("VH",(COUNTIF($M$8:M150,"VH")))</f>
        <v>VH0</v>
      </c>
      <c r="D150" s="32" t="str">
        <f>CONCATENATE("M",(COUNTIF($M$8:N150,"M")))</f>
        <v>M0</v>
      </c>
      <c r="E150" s="32" t="str">
        <f>CONCATENATE("L",(COUNTIF($M$8:N150,"L")))</f>
        <v>L0</v>
      </c>
      <c r="F150" s="32" t="str">
        <f>CONCATENATE("TBC",(COUNTIF($M$8:N150,"TBC")))</f>
        <v>TBC82</v>
      </c>
      <c r="G150" s="14" t="str">
        <f>'Lookup Admin'!A144</f>
        <v>M1</v>
      </c>
      <c r="H150" s="63" t="str">
        <f>'Lookup Admin'!E144</f>
        <v>Is there adequate pre-treatment (e.g. clarification) in place if required?</v>
      </c>
      <c r="I150" s="173" t="str">
        <f t="shared" ref="I150:I163" si="29">IF($I$129="N/A","N/A","TBC")</f>
        <v>TBC</v>
      </c>
      <c r="J150" s="15" t="str">
        <f>IF(I150="N/A","N/A",IF(I150=VLOOKUP(G150,'Lookup Admin'!A:C,3,FALSE),"H",""))</f>
        <v/>
      </c>
      <c r="K150" s="1"/>
      <c r="L150" s="115">
        <f>VLOOKUP(G150,'Lookup Admin'!A:D,4,FALSE)</f>
        <v>5</v>
      </c>
      <c r="M150" s="94" t="str">
        <f t="shared" si="28"/>
        <v>TBC</v>
      </c>
      <c r="N150" s="9"/>
    </row>
    <row r="151" spans="1:21" ht="30" x14ac:dyDescent="0.25">
      <c r="A151" s="32" t="str">
        <f t="shared" si="26"/>
        <v>TBC83</v>
      </c>
      <c r="B151" s="32" t="str">
        <f>CONCATENATE("H",(COUNTIF($M$8:M151,"H")))</f>
        <v>H0</v>
      </c>
      <c r="C151" s="32" t="str">
        <f>CONCATENATE("VH",(COUNTIF($M$8:M151,"VH")))</f>
        <v>VH0</v>
      </c>
      <c r="D151" s="32" t="str">
        <f>CONCATENATE("M",(COUNTIF($M$8:N151,"M")))</f>
        <v>M0</v>
      </c>
      <c r="E151" s="32" t="str">
        <f>CONCATENATE("L",(COUNTIF($M$8:N151,"L")))</f>
        <v>L0</v>
      </c>
      <c r="F151" s="32" t="str">
        <f>CONCATENATE("TBC",(COUNTIF($M$8:N151,"TBC")))</f>
        <v>TBC83</v>
      </c>
      <c r="G151" s="14" t="str">
        <f>'Lookup Admin'!A145</f>
        <v>M2</v>
      </c>
      <c r="H151" s="63" t="str">
        <f>'Lookup Admin'!E145</f>
        <v>Is there adequate process control for filtration (e.g. turbidity monitors)?</v>
      </c>
      <c r="I151" s="173" t="str">
        <f t="shared" si="29"/>
        <v>TBC</v>
      </c>
      <c r="J151" s="15" t="str">
        <f>IF(I151="N/A","N/A",IF(I151=VLOOKUP(G151,'Lookup Admin'!A:C,3,FALSE),"H",""))</f>
        <v/>
      </c>
      <c r="K151" s="1"/>
      <c r="L151" s="115">
        <f>VLOOKUP(G151,'Lookup Admin'!A:D,4,FALSE)</f>
        <v>5</v>
      </c>
      <c r="M151" s="94" t="str">
        <f t="shared" si="28"/>
        <v>TBC</v>
      </c>
      <c r="N151" s="9"/>
    </row>
    <row r="152" spans="1:21" x14ac:dyDescent="0.25">
      <c r="A152" s="32" t="str">
        <f t="shared" si="26"/>
        <v>TBC84</v>
      </c>
      <c r="B152" s="32" t="str">
        <f>CONCATENATE("H",(COUNTIF($M$8:M152,"H")))</f>
        <v>H0</v>
      </c>
      <c r="C152" s="32" t="str">
        <f>CONCATENATE("VH",(COUNTIF($M$8:M152,"VH")))</f>
        <v>VH0</v>
      </c>
      <c r="D152" s="32" t="str">
        <f>CONCATENATE("M",(COUNTIF($M$8:N152,"M")))</f>
        <v>M0</v>
      </c>
      <c r="E152" s="32" t="str">
        <f>CONCATENATE("L",(COUNTIF($M$8:N152,"L")))</f>
        <v>L0</v>
      </c>
      <c r="F152" s="32" t="str">
        <f>CONCATENATE("TBC",(COUNTIF($M$8:N152,"TBC")))</f>
        <v>TBC84</v>
      </c>
      <c r="G152" s="14" t="str">
        <f>'Lookup Admin'!A146</f>
        <v>M3</v>
      </c>
      <c r="H152" s="63" t="str">
        <f>'Lookup Admin'!E146</f>
        <v>Can the filters overload?</v>
      </c>
      <c r="I152" s="173" t="str">
        <f t="shared" si="29"/>
        <v>TBC</v>
      </c>
      <c r="J152" s="15" t="str">
        <f>IF(I152="N/A","N/A",IF(I152=VLOOKUP(G152,'Lookup Admin'!A:C,3,FALSE),"H",""))</f>
        <v/>
      </c>
      <c r="K152" s="1"/>
      <c r="L152" s="115">
        <f>VLOOKUP(G152,'Lookup Admin'!A:D,4,FALSE)</f>
        <v>5</v>
      </c>
      <c r="M152" s="94" t="str">
        <f t="shared" si="28"/>
        <v>TBC</v>
      </c>
      <c r="N152" s="9"/>
    </row>
    <row r="153" spans="1:21" x14ac:dyDescent="0.25">
      <c r="A153" s="32" t="str">
        <f t="shared" si="26"/>
        <v>TBC85</v>
      </c>
      <c r="B153" s="32" t="str">
        <f>CONCATENATE("H",(COUNTIF($M$8:M153,"H")))</f>
        <v>H0</v>
      </c>
      <c r="C153" s="32" t="str">
        <f>CONCATENATE("VH",(COUNTIF($M$8:M153,"VH")))</f>
        <v>VH0</v>
      </c>
      <c r="D153" s="32" t="str">
        <f>CONCATENATE("M",(COUNTIF($M$8:N153,"M")))</f>
        <v>M0</v>
      </c>
      <c r="E153" s="32" t="str">
        <f>CONCATENATE("L",(COUNTIF($M$8:N153,"L")))</f>
        <v>L0</v>
      </c>
      <c r="F153" s="32" t="str">
        <f>CONCATENATE("TBC",(COUNTIF($M$8:N153,"TBC")))</f>
        <v>TBC85</v>
      </c>
      <c r="G153" s="14" t="str">
        <f>'Lookup Admin'!A147</f>
        <v>M4</v>
      </c>
      <c r="H153" s="63" t="str">
        <f>'Lookup Admin'!E147</f>
        <v>Do the filters block?</v>
      </c>
      <c r="I153" s="173" t="str">
        <f t="shared" si="29"/>
        <v>TBC</v>
      </c>
      <c r="J153" s="15" t="str">
        <f>IF(I153="N/A","N/A",IF(I153=VLOOKUP(G153,'Lookup Admin'!A:C,3,FALSE),"H",""))</f>
        <v/>
      </c>
      <c r="K153" s="1"/>
      <c r="L153" s="115">
        <f>VLOOKUP(G153,'Lookup Admin'!A:D,4,FALSE)</f>
        <v>5</v>
      </c>
      <c r="M153" s="94" t="str">
        <f t="shared" ref="M153:M165" si="30">IF(I153="TBC",IF(I153="N/A","","TBC"),IF(J153="H",IF(K153="","Likelihood Required",IF(K153*L153&lt;$U$10,"L", IF(K153*L153&lt;$U$11,"M",IF(K153*L153&lt;=$U$12,"H","VH")))),""))</f>
        <v>TBC</v>
      </c>
      <c r="N153" s="9"/>
    </row>
    <row r="154" spans="1:21" ht="30" x14ac:dyDescent="0.25">
      <c r="A154" s="32" t="str">
        <f t="shared" si="26"/>
        <v>TBC86</v>
      </c>
      <c r="B154" s="32" t="str">
        <f>CONCATENATE("H",(COUNTIF($M$8:M154,"H")))</f>
        <v>H0</v>
      </c>
      <c r="C154" s="32" t="str">
        <f>CONCATENATE("VH",(COUNTIF($M$8:M154,"VH")))</f>
        <v>VH0</v>
      </c>
      <c r="D154" s="32" t="str">
        <f>CONCATENATE("M",(COUNTIF($M$8:N154,"M")))</f>
        <v>M0</v>
      </c>
      <c r="E154" s="32" t="str">
        <f>CONCATENATE("L",(COUNTIF($M$8:N154,"L")))</f>
        <v>L0</v>
      </c>
      <c r="F154" s="32" t="str">
        <f>CONCATENATE("TBC",(COUNTIF($M$8:N154,"TBC")))</f>
        <v>TBC86</v>
      </c>
      <c r="G154" s="14" t="str">
        <f>'Lookup Admin'!A148</f>
        <v>M5</v>
      </c>
      <c r="H154" s="63" t="str">
        <f>'Lookup Admin'!E148</f>
        <v>Is the media depth at a minimum to design specification?</v>
      </c>
      <c r="I154" s="173" t="str">
        <f t="shared" si="29"/>
        <v>TBC</v>
      </c>
      <c r="J154" s="15" t="str">
        <f>IF(I154="N/A","N/A",IF(I154=VLOOKUP(G154,'Lookup Admin'!A:C,3,FALSE),"H",""))</f>
        <v/>
      </c>
      <c r="K154" s="1"/>
      <c r="L154" s="115">
        <f>VLOOKUP(G154,'Lookup Admin'!A:D,4,FALSE)</f>
        <v>5</v>
      </c>
      <c r="M154" s="94" t="str">
        <f t="shared" si="30"/>
        <v>TBC</v>
      </c>
      <c r="N154" s="9"/>
    </row>
    <row r="155" spans="1:21" ht="30" x14ac:dyDescent="0.25">
      <c r="A155" s="32" t="str">
        <f t="shared" si="26"/>
        <v>TBC87</v>
      </c>
      <c r="B155" s="32" t="str">
        <f>CONCATENATE("H",(COUNTIF($M$8:M155,"H")))</f>
        <v>H0</v>
      </c>
      <c r="C155" s="32" t="str">
        <f>CONCATENATE("VH",(COUNTIF($M$8:M155,"VH")))</f>
        <v>VH0</v>
      </c>
      <c r="D155" s="32" t="str">
        <f>CONCATENATE("M",(COUNTIF($M$8:N155,"M")))</f>
        <v>M0</v>
      </c>
      <c r="E155" s="32" t="str">
        <f>CONCATENATE("L",(COUNTIF($M$8:N155,"L")))</f>
        <v>L0</v>
      </c>
      <c r="F155" s="32" t="str">
        <f>CONCATENATE("TBC",(COUNTIF($M$8:N155,"TBC")))</f>
        <v>TBC87</v>
      </c>
      <c r="G155" s="14" t="str">
        <f>'Lookup Admin'!A149</f>
        <v>M6</v>
      </c>
      <c r="H155" s="63" t="str">
        <f>'Lookup Admin'!E149</f>
        <v>Is the filter media composition as per design specification?</v>
      </c>
      <c r="I155" s="173" t="str">
        <f t="shared" si="29"/>
        <v>TBC</v>
      </c>
      <c r="J155" s="15" t="str">
        <f>IF(I155="N/A","N/A",IF(I155=VLOOKUP(G155,'Lookup Admin'!A:C,3,FALSE),"H",""))</f>
        <v/>
      </c>
      <c r="K155" s="1"/>
      <c r="L155" s="115">
        <f>VLOOKUP(G155,'Lookup Admin'!A:D,4,FALSE)</f>
        <v>5</v>
      </c>
      <c r="M155" s="94" t="str">
        <f t="shared" si="30"/>
        <v>TBC</v>
      </c>
      <c r="N155" s="9"/>
    </row>
    <row r="156" spans="1:21" ht="45" x14ac:dyDescent="0.25">
      <c r="A156" s="32" t="str">
        <f t="shared" si="26"/>
        <v>TBC88</v>
      </c>
      <c r="B156" s="32" t="str">
        <f>CONCATENATE("H",(COUNTIF($M$8:M156,"H")))</f>
        <v>H0</v>
      </c>
      <c r="C156" s="32" t="str">
        <f>CONCATENATE("VH",(COUNTIF($M$8:M156,"VH")))</f>
        <v>VH0</v>
      </c>
      <c r="D156" s="32" t="str">
        <f>CONCATENATE("M",(COUNTIF($M$8:N156,"M")))</f>
        <v>M0</v>
      </c>
      <c r="E156" s="32" t="str">
        <f>CONCATENATE("L",(COUNTIF($M$8:N156,"L")))</f>
        <v>L0</v>
      </c>
      <c r="F156" s="32" t="str">
        <f>CONCATENATE("TBC",(COUNTIF($M$8:N156,"TBC")))</f>
        <v>TBC88</v>
      </c>
      <c r="G156" s="14" t="str">
        <f>'Lookup Admin'!A150</f>
        <v>M7</v>
      </c>
      <c r="H156" s="63" t="str">
        <f>'Lookup Admin'!E150</f>
        <v>Is the backwashing regime operated to the design manual (including cycle length, uneven scour, pump failure, loss of filter media)</v>
      </c>
      <c r="I156" s="173" t="str">
        <f t="shared" si="29"/>
        <v>TBC</v>
      </c>
      <c r="J156" s="15" t="str">
        <f>IF(I156="N/A","N/A",IF(I156=VLOOKUP(G156,'Lookup Admin'!A:C,3,FALSE),"H",""))</f>
        <v/>
      </c>
      <c r="K156" s="1"/>
      <c r="L156" s="115">
        <f>VLOOKUP(G156,'Lookup Admin'!A:D,4,FALSE)</f>
        <v>5</v>
      </c>
      <c r="M156" s="94" t="str">
        <f t="shared" si="30"/>
        <v>TBC</v>
      </c>
      <c r="N156" s="9"/>
    </row>
    <row r="157" spans="1:21" x14ac:dyDescent="0.25">
      <c r="A157" s="32" t="str">
        <f t="shared" si="26"/>
        <v>TBC89</v>
      </c>
      <c r="B157" s="32" t="str">
        <f>CONCATENATE("H",(COUNTIF($M$8:M157,"H")))</f>
        <v>H0</v>
      </c>
      <c r="C157" s="32" t="str">
        <f>CONCATENATE("VH",(COUNTIF($M$8:M157,"VH")))</f>
        <v>VH0</v>
      </c>
      <c r="D157" s="32" t="str">
        <f>CONCATENATE("M",(COUNTIF($M$8:N157,"M")))</f>
        <v>M0</v>
      </c>
      <c r="E157" s="32" t="str">
        <f>CONCATENATE("L",(COUNTIF($M$8:N157,"L")))</f>
        <v>L0</v>
      </c>
      <c r="F157" s="32" t="str">
        <f>CONCATENATE("TBC",(COUNTIF($M$8:N157,"TBC")))</f>
        <v>TBC89</v>
      </c>
      <c r="G157" s="14" t="str">
        <f>'Lookup Admin'!A151</f>
        <v>M8</v>
      </c>
      <c r="H157" s="63" t="str">
        <f>'Lookup Admin'!E151</f>
        <v>Do the filters appear well maintained?</v>
      </c>
      <c r="I157" s="173" t="str">
        <f t="shared" si="29"/>
        <v>TBC</v>
      </c>
      <c r="J157" s="15" t="str">
        <f>IF(I157="N/A","N/A",IF(I157=VLOOKUP(G157,'Lookup Admin'!A:C,3,FALSE),"H",""))</f>
        <v/>
      </c>
      <c r="K157" s="1"/>
      <c r="L157" s="115">
        <f>VLOOKUP(G157,'Lookup Admin'!A:D,4,FALSE)</f>
        <v>5</v>
      </c>
      <c r="M157" s="94" t="str">
        <f t="shared" si="30"/>
        <v>TBC</v>
      </c>
      <c r="N157" s="9"/>
    </row>
    <row r="158" spans="1:21" ht="30" x14ac:dyDescent="0.25">
      <c r="A158" s="32" t="str">
        <f t="shared" si="26"/>
        <v>TBC90</v>
      </c>
      <c r="B158" s="32" t="str">
        <f>CONCATENATE("H",(COUNTIF($M$8:M158,"H")))</f>
        <v>H0</v>
      </c>
      <c r="C158" s="32" t="str">
        <f>CONCATENATE("VH",(COUNTIF($M$8:M158,"VH")))</f>
        <v>VH0</v>
      </c>
      <c r="D158" s="32" t="str">
        <f>CONCATENATE("M",(COUNTIF($M$8:N158,"M")))</f>
        <v>M0</v>
      </c>
      <c r="E158" s="32" t="str">
        <f>CONCATENATE("L",(COUNTIF($M$8:N158,"L")))</f>
        <v>L0</v>
      </c>
      <c r="F158" s="32" t="str">
        <f>CONCATENATE("TBC",(COUNTIF($M$8:N158,"TBC")))</f>
        <v>TBC90</v>
      </c>
      <c r="G158" s="14" t="str">
        <f>'Lookup Admin'!A152</f>
        <v>M9</v>
      </c>
      <c r="H158" s="63" t="str">
        <f>'Lookup Admin'!E152</f>
        <v>Does the water run to waste when rapid gravity filters are started up?</v>
      </c>
      <c r="I158" s="173" t="str">
        <f t="shared" si="29"/>
        <v>TBC</v>
      </c>
      <c r="J158" s="15" t="str">
        <f>IF(I158="N/A","N/A",IF(I158=VLOOKUP(G158,'Lookup Admin'!A:C,3,FALSE),"H",""))</f>
        <v/>
      </c>
      <c r="K158" s="1"/>
      <c r="L158" s="115">
        <f>VLOOKUP(G158,'Lookup Admin'!A:D,4,FALSE)</f>
        <v>5</v>
      </c>
      <c r="M158" s="94" t="str">
        <f t="shared" si="30"/>
        <v>TBC</v>
      </c>
      <c r="N158" s="9"/>
    </row>
    <row r="159" spans="1:21" ht="30" x14ac:dyDescent="0.25">
      <c r="A159" s="32" t="str">
        <f t="shared" si="26"/>
        <v>TBC91</v>
      </c>
      <c r="B159" s="32" t="str">
        <f>CONCATENATE("H",(COUNTIF($M$8:M159,"H")))</f>
        <v>H0</v>
      </c>
      <c r="C159" s="32" t="str">
        <f>CONCATENATE("VH",(COUNTIF($M$8:M159,"VH")))</f>
        <v>VH0</v>
      </c>
      <c r="D159" s="32" t="str">
        <f>CONCATENATE("M",(COUNTIF($M$8:N159,"M")))</f>
        <v>M0</v>
      </c>
      <c r="E159" s="32" t="str">
        <f>CONCATENATE("L",(COUNTIF($M$8:N159,"L")))</f>
        <v>L0</v>
      </c>
      <c r="F159" s="32" t="str">
        <f>CONCATENATE("TBC",(COUNTIF($M$8:N159,"TBC")))</f>
        <v>TBC91</v>
      </c>
      <c r="G159" s="14" t="str">
        <f>'Lookup Admin'!A153</f>
        <v>M10</v>
      </c>
      <c r="H159" s="63" t="str">
        <f>'Lookup Admin'!E153</f>
        <v>Can the filters be started up gradually (i.e. not immediately run at full capacity)?</v>
      </c>
      <c r="I159" s="173" t="str">
        <f t="shared" si="29"/>
        <v>TBC</v>
      </c>
      <c r="J159" s="15" t="str">
        <f>IF(I159="N/A","N/A",IF(I159=VLOOKUP(G159,'Lookup Admin'!A:C,3,FALSE),"H",""))</f>
        <v/>
      </c>
      <c r="K159" s="1"/>
      <c r="L159" s="115">
        <f>VLOOKUP(G159,'Lookup Admin'!A:D,4,FALSE)</f>
        <v>5</v>
      </c>
      <c r="M159" s="94" t="str">
        <f t="shared" si="30"/>
        <v>TBC</v>
      </c>
      <c r="N159" s="9"/>
    </row>
    <row r="160" spans="1:21" s="32" customFormat="1" ht="45" x14ac:dyDescent="0.25">
      <c r="A160" s="32" t="str">
        <f t="shared" si="26"/>
        <v>TBC92</v>
      </c>
      <c r="B160" s="32" t="str">
        <f>CONCATENATE("H",(COUNTIF($M$8:M160,"H")))</f>
        <v>H0</v>
      </c>
      <c r="C160" s="32" t="str">
        <f>CONCATENATE("VH",(COUNTIF($M$8:M160,"VH")))</f>
        <v>VH0</v>
      </c>
      <c r="D160" s="32" t="str">
        <f>CONCATENATE("M",(COUNTIF($M$8:N160,"M")))</f>
        <v>M0</v>
      </c>
      <c r="E160" s="32" t="str">
        <f>CONCATENATE("L",(COUNTIF($M$8:N160,"L")))</f>
        <v>L0</v>
      </c>
      <c r="F160" s="32" t="str">
        <f>CONCATENATE("TBC",(COUNTIF($M$8:N160,"TBC")))</f>
        <v>TBC92</v>
      </c>
      <c r="G160" s="74" t="str">
        <f>'Lookup Admin'!A154</f>
        <v>M11</v>
      </c>
      <c r="H160" s="63" t="str">
        <f>'Lookup Admin'!E154</f>
        <v>Where Cryptosporidium is potentially present in the raw water, is a turbidity of  less than 1.0 NTU achieved in the filtered water?</v>
      </c>
      <c r="I160" s="173" t="str">
        <f t="shared" si="29"/>
        <v>TBC</v>
      </c>
      <c r="J160" s="15" t="str">
        <f>IF(I160="N/A","N/A",IF(I160=VLOOKUP(G160,'Lookup Admin'!A:C,3,FALSE),"H",""))</f>
        <v/>
      </c>
      <c r="K160" s="75"/>
      <c r="L160" s="115">
        <f>VLOOKUP(G160,'Lookup Admin'!A:D,4,FALSE)</f>
        <v>5</v>
      </c>
      <c r="M160" s="94" t="str">
        <f t="shared" si="30"/>
        <v>TBC</v>
      </c>
      <c r="N160" s="70"/>
      <c r="P160" s="71"/>
      <c r="Q160" s="71"/>
      <c r="R160" s="71"/>
      <c r="S160" s="71"/>
      <c r="T160" s="71"/>
      <c r="U160" s="71"/>
    </row>
    <row r="161" spans="1:21" x14ac:dyDescent="0.25">
      <c r="A161" s="32" t="str">
        <f t="shared" si="26"/>
        <v>TBC93</v>
      </c>
      <c r="B161" s="32" t="str">
        <f>CONCATENATE("H",(COUNTIF($M$8:M161,"H")))</f>
        <v>H0</v>
      </c>
      <c r="C161" s="32" t="str">
        <f>CONCATENATE("VH",(COUNTIF($M$8:M161,"VH")))</f>
        <v>VH0</v>
      </c>
      <c r="D161" s="32" t="str">
        <f>CONCATENATE("M",(COUNTIF($M$8:N161,"M")))</f>
        <v>M0</v>
      </c>
      <c r="E161" s="32" t="str">
        <f>CONCATENATE("L",(COUNTIF($M$8:N161,"L")))</f>
        <v>L0</v>
      </c>
      <c r="F161" s="32" t="str">
        <f>CONCATENATE("TBC",(COUNTIF($M$8:N161,"TBC")))</f>
        <v>TBC93</v>
      </c>
      <c r="G161" s="14" t="str">
        <f>'Lookup Admin'!A155</f>
        <v>M12</v>
      </c>
      <c r="H161" s="63" t="str">
        <f>'Lookup Admin'!E155</f>
        <v>Is the backwash water recycled to head of works?</v>
      </c>
      <c r="I161" s="173" t="str">
        <f t="shared" si="29"/>
        <v>TBC</v>
      </c>
      <c r="J161" s="15" t="str">
        <f>IF(I161="N/A","N/A",IF(I161=VLOOKUP(G161,'Lookup Admin'!A:C,3,FALSE),"H",""))</f>
        <v/>
      </c>
      <c r="K161" s="1"/>
      <c r="L161" s="115">
        <f>VLOOKUP(G161,'Lookup Admin'!A:D,4,FALSE)</f>
        <v>5</v>
      </c>
      <c r="M161" s="94" t="str">
        <f t="shared" si="30"/>
        <v>TBC</v>
      </c>
      <c r="N161" s="9"/>
    </row>
    <row r="162" spans="1:21" x14ac:dyDescent="0.25">
      <c r="A162" s="32" t="str">
        <f t="shared" si="26"/>
        <v>TBC94</v>
      </c>
      <c r="B162" s="32" t="str">
        <f>CONCATENATE("H",(COUNTIF($M$8:M162,"H")))</f>
        <v>H0</v>
      </c>
      <c r="C162" s="32" t="str">
        <f>CONCATENATE("VH",(COUNTIF($M$8:M162,"VH")))</f>
        <v>VH0</v>
      </c>
      <c r="D162" s="32" t="str">
        <f>CONCATENATE("M",(COUNTIF($M$8:N162,"M")))</f>
        <v>M0</v>
      </c>
      <c r="E162" s="32" t="str">
        <f>CONCATENATE("L",(COUNTIF($M$8:N162,"L")))</f>
        <v>L0</v>
      </c>
      <c r="F162" s="32" t="str">
        <f>CONCATENATE("TBC",(COUNTIF($M$8:N162,"TBC")))</f>
        <v>TBC94</v>
      </c>
      <c r="G162" s="14" t="str">
        <f>'Lookup Admin'!A156</f>
        <v>M13</v>
      </c>
      <c r="H162" s="63" t="str">
        <f>'Lookup Admin'!E156</f>
        <v>Is algal growth apparent in/on filters?</v>
      </c>
      <c r="I162" s="173" t="str">
        <f t="shared" si="29"/>
        <v>TBC</v>
      </c>
      <c r="J162" s="15" t="str">
        <f>IF(I162="N/A","N/A",IF(I162=VLOOKUP(G162,'Lookup Admin'!A:C,3,FALSE),"H",""))</f>
        <v/>
      </c>
      <c r="K162" s="1"/>
      <c r="L162" s="115">
        <f>VLOOKUP(G162,'Lookup Admin'!A:D,4,FALSE)</f>
        <v>3</v>
      </c>
      <c r="M162" s="94" t="str">
        <f t="shared" si="30"/>
        <v>TBC</v>
      </c>
      <c r="N162" s="9"/>
    </row>
    <row r="163" spans="1:21" ht="30" x14ac:dyDescent="0.25">
      <c r="A163" s="32" t="str">
        <f t="shared" si="26"/>
        <v>TBC95</v>
      </c>
      <c r="B163" s="32" t="str">
        <f>CONCATENATE("H",(COUNTIF($M$8:M163,"H")))</f>
        <v>H0</v>
      </c>
      <c r="C163" s="32" t="str">
        <f>CONCATENATE("VH",(COUNTIF($M$8:M163,"VH")))</f>
        <v>VH0</v>
      </c>
      <c r="D163" s="32" t="str">
        <f>CONCATENATE("M",(COUNTIF($M$8:N163,"M")))</f>
        <v>M0</v>
      </c>
      <c r="E163" s="32" t="str">
        <f>CONCATENATE("L",(COUNTIF($M$8:N163,"L")))</f>
        <v>L0</v>
      </c>
      <c r="F163" s="32" t="str">
        <f>CONCATENATE("TBC",(COUNTIF($M$8:N163,"TBC")))</f>
        <v>TBC95</v>
      </c>
      <c r="G163" s="14" t="str">
        <f>'Lookup Admin'!A157</f>
        <v>M14</v>
      </c>
      <c r="H163" s="63" t="str">
        <f>'Lookup Admin'!E157</f>
        <v>For slow sand filters, is the required ripening period adhered to before putting the water into supply?</v>
      </c>
      <c r="I163" s="173" t="str">
        <f t="shared" si="29"/>
        <v>TBC</v>
      </c>
      <c r="J163" s="15" t="str">
        <f>IF(I163="N/A","N/A",IF(I163=VLOOKUP(G163,'Lookup Admin'!A:C,3,FALSE),"H",""))</f>
        <v/>
      </c>
      <c r="K163" s="1"/>
      <c r="L163" s="115">
        <f>VLOOKUP(G163,'Lookup Admin'!A:D,4,FALSE)</f>
        <v>5</v>
      </c>
      <c r="M163" s="94" t="str">
        <f t="shared" si="30"/>
        <v>TBC</v>
      </c>
      <c r="N163" s="9"/>
    </row>
    <row r="164" spans="1:21" x14ac:dyDescent="0.25">
      <c r="A164" s="32" t="b">
        <f t="shared" si="26"/>
        <v>0</v>
      </c>
      <c r="B164" s="32" t="str">
        <f>CONCATENATE("H",(COUNTIF($M$8:M164,"H")))</f>
        <v>H0</v>
      </c>
      <c r="C164" s="32" t="str">
        <f>CONCATENATE("VH",(COUNTIF($M$8:M164,"VH")))</f>
        <v>VH0</v>
      </c>
      <c r="D164" s="32" t="str">
        <f>CONCATENATE("M",(COUNTIF($M$8:N164,"M")))</f>
        <v>M0</v>
      </c>
      <c r="E164" s="32" t="str">
        <f>CONCATENATE("L",(COUNTIF($M$8:N164,"L")))</f>
        <v>L0</v>
      </c>
      <c r="F164" s="32" t="str">
        <f>CONCATENATE("TBC",(COUNTIF($M$8:N164,"TBC")))</f>
        <v>TBC95</v>
      </c>
      <c r="G164" s="14" t="str">
        <f>'Lookup Admin'!A158</f>
        <v>M15</v>
      </c>
      <c r="H164" s="64"/>
      <c r="I164" s="165" t="s">
        <v>321</v>
      </c>
      <c r="J164" s="15" t="str">
        <f>IF(I164="N/A","N/A",IF(I164=VLOOKUP(G164,'Lookup Admin'!A:C,3,FALSE),"H",""))</f>
        <v>N/A</v>
      </c>
      <c r="K164" s="75"/>
      <c r="L164" s="75"/>
      <c r="M164" s="94" t="str">
        <f t="shared" si="30"/>
        <v/>
      </c>
      <c r="N164" s="9"/>
    </row>
    <row r="165" spans="1:21" x14ac:dyDescent="0.25">
      <c r="A165" s="32" t="b">
        <f t="shared" si="26"/>
        <v>0</v>
      </c>
      <c r="B165" s="32" t="str">
        <f>CONCATENATE("H",(COUNTIF($M$8:M165,"H")))</f>
        <v>H0</v>
      </c>
      <c r="C165" s="32" t="str">
        <f>CONCATENATE("VH",(COUNTIF($M$8:M165,"VH")))</f>
        <v>VH0</v>
      </c>
      <c r="D165" s="32" t="str">
        <f>CONCATENATE("M",(COUNTIF($M$8:N165,"M")))</f>
        <v>M0</v>
      </c>
      <c r="E165" s="32" t="str">
        <f>CONCATENATE("L",(COUNTIF($M$8:N165,"L")))</f>
        <v>L0</v>
      </c>
      <c r="F165" s="32" t="str">
        <f>CONCATENATE("TBC",(COUNTIF($M$8:N165,"TBC")))</f>
        <v>TBC95</v>
      </c>
      <c r="G165" s="14" t="str">
        <f>'Lookup Admin'!A159</f>
        <v>M16</v>
      </c>
      <c r="H165" s="64"/>
      <c r="I165" s="165" t="s">
        <v>321</v>
      </c>
      <c r="J165" s="15" t="str">
        <f>IF(I165="N/A","N/A",IF(I165=VLOOKUP(G165,'Lookup Admin'!A:C,3,FALSE),"H",""))</f>
        <v>N/A</v>
      </c>
      <c r="K165" s="75"/>
      <c r="L165" s="75"/>
      <c r="M165" s="94" t="str">
        <f t="shared" si="30"/>
        <v/>
      </c>
      <c r="N165" s="9"/>
    </row>
    <row r="166" spans="1:21" s="17" customFormat="1" ht="35.25" customHeight="1" x14ac:dyDescent="0.25">
      <c r="A166" s="32"/>
      <c r="B166" s="32"/>
      <c r="C166" s="32"/>
      <c r="D166" s="32"/>
      <c r="E166" s="32"/>
      <c r="F166" s="32"/>
      <c r="G166" s="224" t="str">
        <f>'Lookup Admin'!A160</f>
        <v>Section N - TREATMENT PLANT: Granular Activated Carbon (GAC) filters</v>
      </c>
      <c r="H166" s="225"/>
      <c r="I166" s="76"/>
      <c r="J166" s="15" t="str">
        <f>IF(I166="N/A","N/A",IF(I166=VLOOKUP(G166,'Lookup Admin'!A:C,3,FALSE),"H",""))</f>
        <v>H</v>
      </c>
      <c r="K166" s="97"/>
      <c r="L166" s="96"/>
      <c r="M166" s="94"/>
      <c r="N166" s="98"/>
      <c r="P166" s="62"/>
      <c r="Q166" s="62"/>
      <c r="R166" s="62"/>
      <c r="S166" s="62"/>
      <c r="T166" s="62"/>
      <c r="U166" s="62"/>
    </row>
    <row r="167" spans="1:21" ht="30" x14ac:dyDescent="0.25">
      <c r="A167" s="32" t="str">
        <f t="shared" si="26"/>
        <v>TBC96</v>
      </c>
      <c r="B167" s="32" t="str">
        <f>CONCATENATE("H",(COUNTIF($M$8:M167,"H")))</f>
        <v>H0</v>
      </c>
      <c r="C167" s="32" t="str">
        <f>CONCATENATE("VH",(COUNTIF($M$8:M167,"VH")))</f>
        <v>VH0</v>
      </c>
      <c r="D167" s="32" t="str">
        <f>CONCATENATE("M",(COUNTIF($M$8:N167,"M")))</f>
        <v>M0</v>
      </c>
      <c r="E167" s="32" t="str">
        <f>CONCATENATE("L",(COUNTIF($M$8:N167,"L")))</f>
        <v>L0</v>
      </c>
      <c r="F167" s="32" t="str">
        <f>CONCATENATE("TBC",(COUNTIF($M$8:N167,"TBC")))</f>
        <v>TBC96</v>
      </c>
      <c r="G167" s="14" t="str">
        <f>'Lookup Admin'!A161</f>
        <v>N1</v>
      </c>
      <c r="H167" s="63" t="str">
        <f>'Lookup Admin'!E161</f>
        <v>Has the GAC been installed as per the design specification?</v>
      </c>
      <c r="I167" s="173" t="str">
        <f t="shared" ref="I167:I170" si="31">IF($I$129="N/A","N/A","TBC")</f>
        <v>TBC</v>
      </c>
      <c r="J167" s="15" t="str">
        <f>IF(I167="N/A","N/A",IF(I167=VLOOKUP(G167,'Lookup Admin'!A:C,3,FALSE),"H",""))</f>
        <v/>
      </c>
      <c r="K167" s="1"/>
      <c r="L167" s="115">
        <f>VLOOKUP(G167,'Lookup Admin'!A:D,4,FALSE)</f>
        <v>5</v>
      </c>
      <c r="M167" s="94" t="str">
        <f t="shared" si="28"/>
        <v>TBC</v>
      </c>
      <c r="N167" s="9"/>
    </row>
    <row r="168" spans="1:21" ht="30" x14ac:dyDescent="0.25">
      <c r="A168" s="32" t="str">
        <f t="shared" si="26"/>
        <v>TBC97</v>
      </c>
      <c r="B168" s="32" t="str">
        <f>CONCATENATE("H",(COUNTIF($M$8:M168,"H")))</f>
        <v>H0</v>
      </c>
      <c r="C168" s="32" t="str">
        <f>CONCATENATE("VH",(COUNTIF($M$8:M168,"VH")))</f>
        <v>VH0</v>
      </c>
      <c r="D168" s="32" t="str">
        <f>CONCATENATE("M",(COUNTIF($M$8:N168,"M")))</f>
        <v>M0</v>
      </c>
      <c r="E168" s="32" t="str">
        <f>CONCATENATE("L",(COUNTIF($M$8:N168,"L")))</f>
        <v>L0</v>
      </c>
      <c r="F168" s="32" t="str">
        <f>CONCATENATE("TBC",(COUNTIF($M$8:N168,"TBC")))</f>
        <v>TBC97</v>
      </c>
      <c r="G168" s="14" t="str">
        <f>'Lookup Admin'!A162</f>
        <v>N2</v>
      </c>
      <c r="H168" s="63" t="str">
        <f>'Lookup Admin'!E162</f>
        <v>Is the GAC design appropriate for the nature of  the raw water quality?</v>
      </c>
      <c r="I168" s="173" t="str">
        <f t="shared" si="31"/>
        <v>TBC</v>
      </c>
      <c r="J168" s="15" t="str">
        <f>IF(I168="N/A","N/A",IF(I168=VLOOKUP(G168,'Lookup Admin'!A:C,3,FALSE),"H",""))</f>
        <v/>
      </c>
      <c r="K168" s="1"/>
      <c r="L168" s="115">
        <f>VLOOKUP(G168,'Lookup Admin'!A:D,4,FALSE)</f>
        <v>5</v>
      </c>
      <c r="M168" s="94" t="str">
        <f t="shared" si="28"/>
        <v>TBC</v>
      </c>
      <c r="N168" s="9"/>
    </row>
    <row r="169" spans="1:21" ht="30" x14ac:dyDescent="0.25">
      <c r="A169" s="32" t="str">
        <f t="shared" si="26"/>
        <v>TBC98</v>
      </c>
      <c r="B169" s="32" t="str">
        <f>CONCATENATE("H",(COUNTIF($M$8:M169,"H")))</f>
        <v>H0</v>
      </c>
      <c r="C169" s="32" t="str">
        <f>CONCATENATE("VH",(COUNTIF($M$8:M169,"VH")))</f>
        <v>VH0</v>
      </c>
      <c r="D169" s="32" t="str">
        <f>CONCATENATE("M",(COUNTIF($M$8:N169,"M")))</f>
        <v>M0</v>
      </c>
      <c r="E169" s="32" t="str">
        <f>CONCATENATE("L",(COUNTIF($M$8:N169,"L")))</f>
        <v>L0</v>
      </c>
      <c r="F169" s="32" t="str">
        <f>CONCATENATE("TBC",(COUNTIF($M$8:N169,"TBC")))</f>
        <v>TBC98</v>
      </c>
      <c r="G169" s="14" t="str">
        <f>'Lookup Admin'!A163</f>
        <v>N3</v>
      </c>
      <c r="H169" s="63" t="str">
        <f>'Lookup Admin'!E163</f>
        <v>Is the media depth and composition appropriate for the nature of the raw water quality?</v>
      </c>
      <c r="I169" s="173" t="str">
        <f t="shared" si="31"/>
        <v>TBC</v>
      </c>
      <c r="J169" s="15" t="str">
        <f>IF(I169="N/A","N/A",IF(I169=VLOOKUP(G169,'Lookup Admin'!A:C,3,FALSE),"H",""))</f>
        <v/>
      </c>
      <c r="K169" s="1"/>
      <c r="L169" s="115">
        <f>VLOOKUP(G169,'Lookup Admin'!A:D,4,FALSE)</f>
        <v>4</v>
      </c>
      <c r="M169" s="94" t="str">
        <f t="shared" ref="M169:M173" si="32">IF(I169="TBC",IF(I169="N/A","","TBC"),IF(J169="H",IF(K169="","Likelihood Required",IF(K169*L169&lt;$U$10,"L", IF(K169*L169&lt;$U$11,"M",IF(K169*L169&lt;=$U$12,"H","VH")))),""))</f>
        <v>TBC</v>
      </c>
      <c r="N169" s="9"/>
    </row>
    <row r="170" spans="1:21" ht="30" x14ac:dyDescent="0.25">
      <c r="A170" s="32" t="str">
        <f t="shared" si="26"/>
        <v>TBC99</v>
      </c>
      <c r="B170" s="32" t="str">
        <f>CONCATENATE("H",(COUNTIF($M$8:M170,"H")))</f>
        <v>H0</v>
      </c>
      <c r="C170" s="32" t="str">
        <f>CONCATENATE("VH",(COUNTIF($M$8:M170,"VH")))</f>
        <v>VH0</v>
      </c>
      <c r="D170" s="32" t="str">
        <f>CONCATENATE("M",(COUNTIF($M$8:N170,"M")))</f>
        <v>M0</v>
      </c>
      <c r="E170" s="32" t="str">
        <f>CONCATENATE("L",(COUNTIF($M$8:N170,"L")))</f>
        <v>L0</v>
      </c>
      <c r="F170" s="32" t="str">
        <f>CONCATENATE("TBC",(COUNTIF($M$8:N170,"TBC")))</f>
        <v>TBC99</v>
      </c>
      <c r="G170" s="14" t="str">
        <f>'Lookup Admin'!A164</f>
        <v>N4</v>
      </c>
      <c r="H170" s="63" t="str">
        <f>'Lookup Admin'!E164</f>
        <v xml:space="preserve">Is the plant regularly operated and maintained according to the design specification? </v>
      </c>
      <c r="I170" s="173" t="str">
        <f t="shared" si="31"/>
        <v>TBC</v>
      </c>
      <c r="J170" s="15" t="str">
        <f>IF(I170="N/A","N/A",IF(I170=VLOOKUP(G170,'Lookup Admin'!A:C,3,FALSE),"H",""))</f>
        <v/>
      </c>
      <c r="K170" s="1"/>
      <c r="L170" s="115">
        <f>VLOOKUP(G170,'Lookup Admin'!A:D,4,FALSE)</f>
        <v>4</v>
      </c>
      <c r="M170" s="94" t="str">
        <f t="shared" si="32"/>
        <v>TBC</v>
      </c>
      <c r="N170" s="9"/>
    </row>
    <row r="171" spans="1:21" x14ac:dyDescent="0.25">
      <c r="A171" s="32" t="b">
        <f t="shared" si="26"/>
        <v>0</v>
      </c>
      <c r="B171" s="32" t="str">
        <f>CONCATENATE("H",(COUNTIF($M$8:M171,"H")))</f>
        <v>H0</v>
      </c>
      <c r="C171" s="32" t="str">
        <f>CONCATENATE("VH",(COUNTIF($M$8:M171,"VH")))</f>
        <v>VH0</v>
      </c>
      <c r="D171" s="32" t="str">
        <f>CONCATENATE("M",(COUNTIF($M$8:N171,"M")))</f>
        <v>M0</v>
      </c>
      <c r="E171" s="32" t="str">
        <f>CONCATENATE("L",(COUNTIF($M$8:N171,"L")))</f>
        <v>L0</v>
      </c>
      <c r="F171" s="32" t="str">
        <f>CONCATENATE("TBC",(COUNTIF($M$8:N171,"TBC")))</f>
        <v>TBC99</v>
      </c>
      <c r="G171" s="14" t="str">
        <f>'Lookup Admin'!A165</f>
        <v>N5</v>
      </c>
      <c r="H171" s="64"/>
      <c r="I171" s="165" t="s">
        <v>321</v>
      </c>
      <c r="J171" s="15" t="str">
        <f>IF(I171="N/A","N/A",IF(I171=VLOOKUP(G171,'Lookup Admin'!A:C,3,FALSE),"H",""))</f>
        <v>N/A</v>
      </c>
      <c r="K171" s="75"/>
      <c r="L171" s="75"/>
      <c r="M171" s="94" t="str">
        <f t="shared" si="32"/>
        <v/>
      </c>
      <c r="N171" s="9"/>
    </row>
    <row r="172" spans="1:21" x14ac:dyDescent="0.25">
      <c r="A172" s="32" t="b">
        <f t="shared" si="26"/>
        <v>0</v>
      </c>
      <c r="B172" s="32" t="str">
        <f>CONCATENATE("H",(COUNTIF($M$8:M172,"H")))</f>
        <v>H0</v>
      </c>
      <c r="C172" s="32" t="str">
        <f>CONCATENATE("VH",(COUNTIF($M$8:M172,"VH")))</f>
        <v>VH0</v>
      </c>
      <c r="D172" s="32" t="str">
        <f>CONCATENATE("M",(COUNTIF($M$8:N172,"M")))</f>
        <v>M0</v>
      </c>
      <c r="E172" s="32" t="str">
        <f>CONCATENATE("L",(COUNTIF($M$8:N172,"L")))</f>
        <v>L0</v>
      </c>
      <c r="F172" s="32" t="str">
        <f>CONCATENATE("TBC",(COUNTIF($M$8:N172,"TBC")))</f>
        <v>TBC99</v>
      </c>
      <c r="G172" s="14" t="str">
        <f>'Lookup Admin'!A166</f>
        <v>N6</v>
      </c>
      <c r="H172" s="64"/>
      <c r="I172" s="165" t="s">
        <v>321</v>
      </c>
      <c r="J172" s="15" t="str">
        <f>IF(I172="N/A","N/A",IF(I172=VLOOKUP(G172,'Lookup Admin'!A:C,3,FALSE),"H",""))</f>
        <v>N/A</v>
      </c>
      <c r="K172" s="75"/>
      <c r="L172" s="75"/>
      <c r="M172" s="94" t="str">
        <f t="shared" si="32"/>
        <v/>
      </c>
      <c r="N172" s="9"/>
    </row>
    <row r="173" spans="1:21" x14ac:dyDescent="0.25">
      <c r="A173" s="32" t="b">
        <f t="shared" si="26"/>
        <v>0</v>
      </c>
      <c r="B173" s="32" t="str">
        <f>CONCATENATE("H",(COUNTIF($M$8:M173,"H")))</f>
        <v>H0</v>
      </c>
      <c r="C173" s="32" t="str">
        <f>CONCATENATE("VH",(COUNTIF($M$8:M173,"VH")))</f>
        <v>VH0</v>
      </c>
      <c r="D173" s="32" t="str">
        <f>CONCATENATE("M",(COUNTIF($M$8:N173,"M")))</f>
        <v>M0</v>
      </c>
      <c r="E173" s="32" t="str">
        <f>CONCATENATE("L",(COUNTIF($M$8:N173,"L")))</f>
        <v>L0</v>
      </c>
      <c r="F173" s="32" t="str">
        <f>CONCATENATE("TBC",(COUNTIF($M$8:N173,"TBC")))</f>
        <v>TBC99</v>
      </c>
      <c r="G173" s="74" t="str">
        <f>'Lookup Admin'!A167</f>
        <v>N7</v>
      </c>
      <c r="H173" s="64"/>
      <c r="I173" s="165" t="s">
        <v>321</v>
      </c>
      <c r="J173" s="15" t="str">
        <f>IF(I173="N/A","N/A",IF(I173=VLOOKUP(G173,'Lookup Admin'!A:C,3,FALSE),"H",""))</f>
        <v>N/A</v>
      </c>
      <c r="K173" s="75"/>
      <c r="L173" s="75"/>
      <c r="M173" s="94" t="str">
        <f t="shared" si="32"/>
        <v/>
      </c>
      <c r="N173" s="101"/>
    </row>
    <row r="174" spans="1:21" s="17" customFormat="1" ht="33" customHeight="1" x14ac:dyDescent="0.25">
      <c r="A174" s="32"/>
      <c r="B174" s="32"/>
      <c r="C174" s="32"/>
      <c r="D174" s="32"/>
      <c r="E174" s="32"/>
      <c r="F174" s="32"/>
      <c r="G174" s="224" t="str">
        <f>'Lookup Admin'!A168</f>
        <v>Section O - TREATMENT PLANT: Ion Exchange (may be used for nitrate, arsenic or manganese removal etc.)</v>
      </c>
      <c r="H174" s="225"/>
      <c r="I174" s="76"/>
      <c r="J174" s="15" t="str">
        <f>IF(I174="N/A","N/A",IF(I174=VLOOKUP(G174,'Lookup Admin'!A:C,3,FALSE),"H",""))</f>
        <v>H</v>
      </c>
      <c r="K174" s="97"/>
      <c r="L174" s="115"/>
      <c r="M174" s="94"/>
      <c r="N174" s="98"/>
      <c r="P174" s="62"/>
      <c r="Q174" s="62"/>
      <c r="R174" s="62"/>
      <c r="S174" s="62"/>
      <c r="T174" s="62"/>
      <c r="U174" s="62"/>
    </row>
    <row r="175" spans="1:21" ht="30" x14ac:dyDescent="0.25">
      <c r="A175" s="32" t="str">
        <f t="shared" si="26"/>
        <v>TBC100</v>
      </c>
      <c r="B175" s="32" t="str">
        <f>CONCATENATE("H",(COUNTIF($M$8:M175,"H")))</f>
        <v>H0</v>
      </c>
      <c r="C175" s="32" t="str">
        <f>CONCATENATE("VH",(COUNTIF($M$8:M175,"VH")))</f>
        <v>VH0</v>
      </c>
      <c r="D175" s="32" t="str">
        <f>CONCATENATE("M",(COUNTIF($M$8:N175,"M")))</f>
        <v>M0</v>
      </c>
      <c r="E175" s="32" t="str">
        <f>CONCATENATE("L",(COUNTIF($M$8:N175,"L")))</f>
        <v>L0</v>
      </c>
      <c r="F175" s="32" t="str">
        <f>CONCATENATE("TBC",(COUNTIF($M$8:N175,"TBC")))</f>
        <v>TBC100</v>
      </c>
      <c r="G175" s="14" t="str">
        <f>'Lookup Admin'!A169</f>
        <v>O1</v>
      </c>
      <c r="H175" s="63" t="str">
        <f>'Lookup Admin'!E169</f>
        <v>Is the treatment plant operating within its design capacity?</v>
      </c>
      <c r="I175" s="165" t="str">
        <f>IF($I$174="N/A","N/A","TBC")</f>
        <v>TBC</v>
      </c>
      <c r="J175" s="15" t="str">
        <f>IF(I175="N/A","N/A",IF(I175=VLOOKUP(G175,'Lookup Admin'!A:C,3,FALSE),"H",""))</f>
        <v/>
      </c>
      <c r="K175" s="1"/>
      <c r="L175" s="115">
        <f>VLOOKUP(G175,'Lookup Admin'!A:D,4,FALSE)</f>
        <v>5</v>
      </c>
      <c r="M175" s="94" t="str">
        <f t="shared" si="28"/>
        <v>TBC</v>
      </c>
      <c r="N175" s="9"/>
    </row>
    <row r="176" spans="1:21" ht="30" x14ac:dyDescent="0.25">
      <c r="A176" s="32" t="str">
        <f t="shared" si="26"/>
        <v>TBC101</v>
      </c>
      <c r="B176" s="32" t="str">
        <f>CONCATENATE("H",(COUNTIF($M$8:M176,"H")))</f>
        <v>H0</v>
      </c>
      <c r="C176" s="32" t="str">
        <f>CONCATENATE("VH",(COUNTIF($M$8:M176,"VH")))</f>
        <v>VH0</v>
      </c>
      <c r="D176" s="32" t="str">
        <f>CONCATENATE("M",(COUNTIF($M$8:N176,"M")))</f>
        <v>M0</v>
      </c>
      <c r="E176" s="32" t="str">
        <f>CONCATENATE("L",(COUNTIF($M$8:N176,"L")))</f>
        <v>L0</v>
      </c>
      <c r="F176" s="32" t="str">
        <f>CONCATENATE("TBC",(COUNTIF($M$8:N176,"TBC")))</f>
        <v>TBC101</v>
      </c>
      <c r="G176" s="14" t="str">
        <f>'Lookup Admin'!A170</f>
        <v>O2</v>
      </c>
      <c r="H176" s="63" t="str">
        <f>'Lookup Admin'!E170</f>
        <v>Is there adequate pre-treatment (e.g. filtration) in place if required?</v>
      </c>
      <c r="I176" s="165" t="str">
        <f t="shared" ref="I176:I180" si="33">IF($I$174="N/A","N/A","TBC")</f>
        <v>TBC</v>
      </c>
      <c r="J176" s="15" t="str">
        <f>IF(I176="N/A","N/A",IF(I176=VLOOKUP(G176,'Lookup Admin'!A:C,3,FALSE),"H",""))</f>
        <v/>
      </c>
      <c r="K176" s="1"/>
      <c r="L176" s="115">
        <f>VLOOKUP(G176,'Lookup Admin'!A:D,4,FALSE)</f>
        <v>5</v>
      </c>
      <c r="M176" s="94" t="str">
        <f t="shared" ref="M176:M180" si="34">IF(I176="TBC",IF(I176="N/A","","TBC"),IF(J176="H",IF(K176="","Likelihood Required",IF(K176*L176&lt;$U$10,"L", IF(K176*L176&lt;$U$11,"M",IF(K176*L176&lt;=$U$12,"H","VH")))),""))</f>
        <v>TBC</v>
      </c>
      <c r="N176" s="9"/>
    </row>
    <row r="177" spans="1:21" ht="30" x14ac:dyDescent="0.25">
      <c r="A177" s="32" t="str">
        <f t="shared" si="26"/>
        <v>TBC102</v>
      </c>
      <c r="B177" s="32" t="str">
        <f>CONCATENATE("H",(COUNTIF($M$8:M177,"H")))</f>
        <v>H0</v>
      </c>
      <c r="C177" s="32" t="str">
        <f>CONCATENATE("VH",(COUNTIF($M$8:M177,"VH")))</f>
        <v>VH0</v>
      </c>
      <c r="D177" s="32" t="str">
        <f>CONCATENATE("M",(COUNTIF($M$8:N177,"M")))</f>
        <v>M0</v>
      </c>
      <c r="E177" s="32" t="str">
        <f>CONCATENATE("L",(COUNTIF($M$8:N177,"L")))</f>
        <v>L0</v>
      </c>
      <c r="F177" s="32" t="str">
        <f>CONCATENATE("TBC",(COUNTIF($M$8:N177,"TBC")))</f>
        <v>TBC102</v>
      </c>
      <c r="G177" s="14" t="str">
        <f>'Lookup Admin'!A171</f>
        <v>O3</v>
      </c>
      <c r="H177" s="63" t="str">
        <f>'Lookup Admin'!E171</f>
        <v>Is the media depth at a minimum to design specification?</v>
      </c>
      <c r="I177" s="165" t="str">
        <f t="shared" si="33"/>
        <v>TBC</v>
      </c>
      <c r="J177" s="15" t="str">
        <f>IF(I177="N/A","N/A",IF(I177=VLOOKUP(G177,'Lookup Admin'!A:C,3,FALSE),"H",""))</f>
        <v/>
      </c>
      <c r="K177" s="1"/>
      <c r="L177" s="115">
        <f>VLOOKUP(G177,'Lookup Admin'!A:D,4,FALSE)</f>
        <v>5</v>
      </c>
      <c r="M177" s="94" t="str">
        <f t="shared" si="34"/>
        <v>TBC</v>
      </c>
      <c r="N177" s="9"/>
    </row>
    <row r="178" spans="1:21" ht="30" x14ac:dyDescent="0.25">
      <c r="A178" s="32" t="str">
        <f t="shared" si="26"/>
        <v>TBC103</v>
      </c>
      <c r="B178" s="32" t="str">
        <f>CONCATENATE("H",(COUNTIF($M$8:M178,"H")))</f>
        <v>H0</v>
      </c>
      <c r="C178" s="32" t="str">
        <f>CONCATENATE("VH",(COUNTIF($M$8:M178,"VH")))</f>
        <v>VH0</v>
      </c>
      <c r="D178" s="32" t="str">
        <f>CONCATENATE("M",(COUNTIF($M$8:N178,"M")))</f>
        <v>M0</v>
      </c>
      <c r="E178" s="32" t="str">
        <f>CONCATENATE("L",(COUNTIF($M$8:N178,"L")))</f>
        <v>L0</v>
      </c>
      <c r="F178" s="32" t="str">
        <f>CONCATENATE("TBC",(COUNTIF($M$8:N178,"TBC")))</f>
        <v>TBC103</v>
      </c>
      <c r="G178" s="14" t="str">
        <f>'Lookup Admin'!A172</f>
        <v>O4</v>
      </c>
      <c r="H178" s="63" t="str">
        <f>'Lookup Admin'!E172</f>
        <v>Is the ion exchange media composition as per design specification?</v>
      </c>
      <c r="I178" s="165" t="str">
        <f t="shared" si="33"/>
        <v>TBC</v>
      </c>
      <c r="J178" s="15" t="str">
        <f>IF(I178="N/A","N/A",IF(I178=VLOOKUP(G178,'Lookup Admin'!A:C,3,FALSE),"H",""))</f>
        <v/>
      </c>
      <c r="K178" s="1"/>
      <c r="L178" s="115">
        <f>VLOOKUP(G178,'Lookup Admin'!A:D,4,FALSE)</f>
        <v>5</v>
      </c>
      <c r="M178" s="94" t="str">
        <f t="shared" si="34"/>
        <v>TBC</v>
      </c>
      <c r="N178" s="9"/>
    </row>
    <row r="179" spans="1:21" x14ac:dyDescent="0.25">
      <c r="A179" s="32" t="str">
        <f t="shared" si="26"/>
        <v>TBC104</v>
      </c>
      <c r="B179" s="32" t="str">
        <f>CONCATENATE("H",(COUNTIF($M$8:M179,"H")))</f>
        <v>H0</v>
      </c>
      <c r="C179" s="32" t="str">
        <f>CONCATENATE("VH",(COUNTIF($M$8:M179,"VH")))</f>
        <v>VH0</v>
      </c>
      <c r="D179" s="32" t="str">
        <f>CONCATENATE("M",(COUNTIF($M$8:N179,"M")))</f>
        <v>M0</v>
      </c>
      <c r="E179" s="32" t="str">
        <f>CONCATENATE("L",(COUNTIF($M$8:N179,"L")))</f>
        <v>L0</v>
      </c>
      <c r="F179" s="32" t="str">
        <f>CONCATENATE("TBC",(COUNTIF($M$8:N179,"TBC")))</f>
        <v>TBC104</v>
      </c>
      <c r="G179" s="14" t="str">
        <f>'Lookup Admin'!A173</f>
        <v>O5</v>
      </c>
      <c r="H179" s="63" t="str">
        <f>'Lookup Admin'!E173</f>
        <v>Is there a suitable maintenance schedule?</v>
      </c>
      <c r="I179" s="165" t="str">
        <f t="shared" si="33"/>
        <v>TBC</v>
      </c>
      <c r="J179" s="15" t="str">
        <f>IF(I179="N/A","N/A",IF(I179=VLOOKUP(G179,'Lookup Admin'!A:C,3,FALSE),"H",""))</f>
        <v/>
      </c>
      <c r="K179" s="1"/>
      <c r="L179" s="115">
        <f>VLOOKUP(G179,'Lookup Admin'!A:D,4,FALSE)</f>
        <v>4</v>
      </c>
      <c r="M179" s="94" t="str">
        <f t="shared" si="34"/>
        <v>TBC</v>
      </c>
      <c r="N179" s="9"/>
    </row>
    <row r="180" spans="1:21" ht="30" x14ac:dyDescent="0.25">
      <c r="A180" s="32" t="str">
        <f t="shared" si="26"/>
        <v>TBC105</v>
      </c>
      <c r="B180" s="32" t="str">
        <f>CONCATENATE("H",(COUNTIF($M$8:M180,"H")))</f>
        <v>H0</v>
      </c>
      <c r="C180" s="32" t="str">
        <f>CONCATENATE("VH",(COUNTIF($M$8:M180,"VH")))</f>
        <v>VH0</v>
      </c>
      <c r="D180" s="32" t="str">
        <f>CONCATENATE("M",(COUNTIF($M$8:N180,"M")))</f>
        <v>M0</v>
      </c>
      <c r="E180" s="32" t="str">
        <f>CONCATENATE("L",(COUNTIF($M$8:N180,"L")))</f>
        <v>L0</v>
      </c>
      <c r="F180" s="32" t="str">
        <f>CONCATENATE("TBC",(COUNTIF($M$8:N180,"TBC")))</f>
        <v>TBC105</v>
      </c>
      <c r="G180" s="14" t="str">
        <f>'Lookup Admin'!A174</f>
        <v>O6</v>
      </c>
      <c r="H180" s="63" t="str">
        <f>'Lookup Admin'!E174</f>
        <v>Is the regeneration regime as per design specification?</v>
      </c>
      <c r="I180" s="165" t="str">
        <f t="shared" si="33"/>
        <v>TBC</v>
      </c>
      <c r="J180" s="15" t="str">
        <f>IF(I180="N/A","N/A",IF(I180=VLOOKUP(G180,'Lookup Admin'!A:C,3,FALSE),"H",""))</f>
        <v/>
      </c>
      <c r="K180" s="1"/>
      <c r="L180" s="115">
        <f>VLOOKUP(G180,'Lookup Admin'!A:D,4,FALSE)</f>
        <v>5</v>
      </c>
      <c r="M180" s="94" t="str">
        <f t="shared" si="34"/>
        <v>TBC</v>
      </c>
      <c r="N180" s="9"/>
    </row>
    <row r="181" spans="1:21" s="17" customFormat="1" ht="15.75" x14ac:dyDescent="0.25">
      <c r="A181" s="32"/>
      <c r="B181" s="32"/>
      <c r="C181" s="32"/>
      <c r="D181" s="32"/>
      <c r="E181" s="32"/>
      <c r="F181" s="32"/>
      <c r="G181" s="224" t="str">
        <f>'Lookup Admin'!A175</f>
        <v>Section P - TREATMENT PLANT: Other Filters</v>
      </c>
      <c r="H181" s="225"/>
      <c r="I181" s="76"/>
      <c r="J181" s="15" t="str">
        <f>IF(I181="N/A","N/A",IF(I181=VLOOKUP(G181,'Lookup Admin'!A:C,3,FALSE),"H",""))</f>
        <v>H</v>
      </c>
      <c r="K181" s="97"/>
      <c r="L181" s="97"/>
      <c r="M181" s="94"/>
      <c r="N181" s="98"/>
      <c r="P181" s="62"/>
      <c r="Q181" s="62"/>
      <c r="R181" s="62"/>
      <c r="S181" s="62"/>
      <c r="T181" s="62"/>
      <c r="U181" s="62"/>
    </row>
    <row r="182" spans="1:21" ht="30" x14ac:dyDescent="0.25">
      <c r="A182" s="32" t="str">
        <f t="shared" si="26"/>
        <v>TBC106</v>
      </c>
      <c r="B182" s="32" t="str">
        <f>CONCATENATE("H",(COUNTIF($M$8:M182,"H")))</f>
        <v>H0</v>
      </c>
      <c r="C182" s="32" t="str">
        <f>CONCATENATE("VH",(COUNTIF($M$8:M182,"VH")))</f>
        <v>VH0</v>
      </c>
      <c r="D182" s="32" t="str">
        <f>CONCATENATE("M",(COUNTIF($M$8:N182,"M")))</f>
        <v>M0</v>
      </c>
      <c r="E182" s="32" t="str">
        <f>CONCATENATE("L",(COUNTIF($M$8:N182,"L")))</f>
        <v>L0</v>
      </c>
      <c r="F182" s="32" t="str">
        <f>CONCATENATE("TBC",(COUNTIF($M$8:N182,"TBC")))</f>
        <v>TBC106</v>
      </c>
      <c r="G182" s="14" t="str">
        <f>'Lookup Admin'!A176</f>
        <v>P1</v>
      </c>
      <c r="H182" s="63" t="str">
        <f>'Lookup Admin'!E176</f>
        <v>Does the plant design take into account the raw water quality?</v>
      </c>
      <c r="I182" s="165" t="str">
        <f>IF($I$181="N/A","N/A","TBC")</f>
        <v>TBC</v>
      </c>
      <c r="J182" s="15" t="str">
        <f>IF(I182="N/A","N/A",IF(I182=VLOOKUP(G182,'Lookup Admin'!A:C,3,FALSE),"H",""))</f>
        <v/>
      </c>
      <c r="K182" s="1"/>
      <c r="L182" s="115">
        <f>VLOOKUP(G182,'Lookup Admin'!A:D,4,FALSE)</f>
        <v>5</v>
      </c>
      <c r="M182" s="94" t="str">
        <f t="shared" ref="M182:M183" si="35">IF(I182="TBC",IF(I182="N/A","","TBC"),IF(J182="H",IF(K182="","Likelihood Required",IF(K182*L182&lt;$U$10,"L", IF(K182*L182&lt;$U$11,"M",IF(K182*L182&lt;=$U$12,"H","VH")))),""))</f>
        <v>TBC</v>
      </c>
      <c r="N182" s="9"/>
    </row>
    <row r="183" spans="1:21" s="32" customFormat="1" ht="30" x14ac:dyDescent="0.25">
      <c r="A183" s="32" t="str">
        <f t="shared" si="26"/>
        <v>TBC107</v>
      </c>
      <c r="B183" s="32" t="str">
        <f>CONCATENATE("H",(COUNTIF($M$8:M183,"H")))</f>
        <v>H0</v>
      </c>
      <c r="C183" s="32" t="str">
        <f>CONCATENATE("VH",(COUNTIF($M$8:M183,"VH")))</f>
        <v>VH0</v>
      </c>
      <c r="D183" s="32" t="str">
        <f>CONCATENATE("M",(COUNTIF($M$8:N183,"M")))</f>
        <v>M0</v>
      </c>
      <c r="E183" s="32" t="str">
        <f>CONCATENATE("L",(COUNTIF($M$8:N183,"L")))</f>
        <v>L0</v>
      </c>
      <c r="F183" s="32" t="str">
        <f>CONCATENATE("TBC",(COUNTIF($M$8:N183,"TBC")))</f>
        <v>TBC107</v>
      </c>
      <c r="G183" s="14" t="str">
        <f>'Lookup Admin'!A177</f>
        <v>P2</v>
      </c>
      <c r="H183" s="63" t="str">
        <f>'Lookup Admin'!E177</f>
        <v>Is there adequate pre-treatment to prevent membrane fouling and damage?</v>
      </c>
      <c r="I183" s="165" t="str">
        <f t="shared" ref="I183:I188" si="36">IF($I$181="N/A","N/A","TBC")</f>
        <v>TBC</v>
      </c>
      <c r="J183" s="15" t="str">
        <f>IF(I183="N/A","N/A",IF(I183=VLOOKUP(G183,'Lookup Admin'!A:C,3,FALSE),"H",""))</f>
        <v/>
      </c>
      <c r="K183" s="75"/>
      <c r="L183" s="115">
        <f>VLOOKUP(G183,'Lookup Admin'!A:D,4,FALSE)</f>
        <v>5</v>
      </c>
      <c r="M183" s="94" t="str">
        <f t="shared" si="35"/>
        <v>TBC</v>
      </c>
      <c r="N183" s="70"/>
      <c r="P183" s="71"/>
      <c r="Q183" s="71"/>
      <c r="R183" s="71"/>
      <c r="S183" s="71"/>
      <c r="T183" s="71"/>
      <c r="U183" s="71"/>
    </row>
    <row r="184" spans="1:21" ht="45" x14ac:dyDescent="0.25">
      <c r="A184" s="32" t="str">
        <f t="shared" si="26"/>
        <v>TBC108</v>
      </c>
      <c r="B184" s="32" t="str">
        <f>CONCATENATE("H",(COUNTIF($M$8:M184,"H")))</f>
        <v>H0</v>
      </c>
      <c r="C184" s="32" t="str">
        <f>CONCATENATE("VH",(COUNTIF($M$8:M184,"VH")))</f>
        <v>VH0</v>
      </c>
      <c r="D184" s="32" t="str">
        <f>CONCATENATE("M",(COUNTIF($M$8:N184,"M")))</f>
        <v>M0</v>
      </c>
      <c r="E184" s="32" t="str">
        <f>CONCATENATE("L",(COUNTIF($M$8:N184,"L")))</f>
        <v>L0</v>
      </c>
      <c r="F184" s="32" t="str">
        <f>CONCATENATE("TBC",(COUNTIF($M$8:N184,"TBC")))</f>
        <v>TBC108</v>
      </c>
      <c r="G184" s="14" t="str">
        <f>'Lookup Admin'!A178</f>
        <v>P3</v>
      </c>
      <c r="H184" s="63" t="str">
        <f>'Lookup Admin'!E178</f>
        <v xml:space="preserve">Are the cleaning regimes (for descaling and antifouling, etc.) being followed as set out in the  design specification? </v>
      </c>
      <c r="I184" s="165" t="str">
        <f t="shared" si="36"/>
        <v>TBC</v>
      </c>
      <c r="J184" s="15" t="str">
        <f>IF(I184="N/A","N/A",IF(I184=VLOOKUP(G184,'Lookup Admin'!A:C,3,FALSE),"H",""))</f>
        <v/>
      </c>
      <c r="K184" s="1"/>
      <c r="L184" s="115">
        <f>VLOOKUP(G184,'Lookup Admin'!A:D,4,FALSE)</f>
        <v>5</v>
      </c>
      <c r="M184" s="94" t="str">
        <f t="shared" si="28"/>
        <v>TBC</v>
      </c>
      <c r="N184" s="9"/>
    </row>
    <row r="185" spans="1:21" ht="30" x14ac:dyDescent="0.25">
      <c r="A185" s="32" t="str">
        <f t="shared" si="26"/>
        <v>TBC109</v>
      </c>
      <c r="B185" s="32" t="str">
        <f>CONCATENATE("H",(COUNTIF($M$8:M185,"H")))</f>
        <v>H0</v>
      </c>
      <c r="C185" s="32" t="str">
        <f>CONCATENATE("VH",(COUNTIF($M$8:M185,"VH")))</f>
        <v>VH0</v>
      </c>
      <c r="D185" s="32" t="str">
        <f>CONCATENATE("M",(COUNTIF($M$8:N185,"M")))</f>
        <v>M0</v>
      </c>
      <c r="E185" s="32" t="str">
        <f>CONCATENATE("L",(COUNTIF($M$8:N185,"L")))</f>
        <v>L0</v>
      </c>
      <c r="F185" s="32" t="str">
        <f>CONCATENATE("TBC",(COUNTIF($M$8:N185,"TBC")))</f>
        <v>TBC109</v>
      </c>
      <c r="G185" s="14" t="str">
        <f>'Lookup Admin'!A179</f>
        <v>P4</v>
      </c>
      <c r="H185" s="63" t="str">
        <f>'Lookup Admin'!E179</f>
        <v>Are the chemicals used in the process as recommended by the manufacturer?</v>
      </c>
      <c r="I185" s="165" t="str">
        <f t="shared" si="36"/>
        <v>TBC</v>
      </c>
      <c r="J185" s="15" t="str">
        <f>IF(I185="N/A","N/A",IF(I185=VLOOKUP(G185,'Lookup Admin'!A:C,3,FALSE),"H",""))</f>
        <v/>
      </c>
      <c r="K185" s="1"/>
      <c r="L185" s="115">
        <f>VLOOKUP(G185,'Lookup Admin'!A:D,4,FALSE)</f>
        <v>5</v>
      </c>
      <c r="M185" s="94" t="str">
        <f t="shared" si="28"/>
        <v>TBC</v>
      </c>
      <c r="N185" s="9"/>
    </row>
    <row r="186" spans="1:21" ht="30" x14ac:dyDescent="0.25">
      <c r="A186" s="32" t="str">
        <f t="shared" si="26"/>
        <v>TBC110</v>
      </c>
      <c r="B186" s="32" t="str">
        <f>CONCATENATE("H",(COUNTIF($M$8:M186,"H")))</f>
        <v>H0</v>
      </c>
      <c r="C186" s="32" t="str">
        <f>CONCATENATE("VH",(COUNTIF($M$8:M186,"VH")))</f>
        <v>VH0</v>
      </c>
      <c r="D186" s="32" t="str">
        <f>CONCATENATE("M",(COUNTIF($M$8:N186,"M")))</f>
        <v>M0</v>
      </c>
      <c r="E186" s="32" t="str">
        <f>CONCATENATE("L",(COUNTIF($M$8:N186,"L")))</f>
        <v>L0</v>
      </c>
      <c r="F186" s="32" t="str">
        <f>CONCATENATE("TBC",(COUNTIF($M$8:N186,"TBC")))</f>
        <v>TBC110</v>
      </c>
      <c r="G186" s="14" t="str">
        <f>'Lookup Admin'!A180</f>
        <v>P5</v>
      </c>
      <c r="H186" s="63" t="str">
        <f>'Lookup Admin'!E180</f>
        <v>Is there a procedure to confirm that the integrity of the membrane is maintained?</v>
      </c>
      <c r="I186" s="165" t="str">
        <f t="shared" si="36"/>
        <v>TBC</v>
      </c>
      <c r="J186" s="15" t="str">
        <f>IF(I186="N/A","N/A",IF(I186=VLOOKUP(G186,'Lookup Admin'!A:C,3,FALSE),"H",""))</f>
        <v/>
      </c>
      <c r="K186" s="1"/>
      <c r="L186" s="115">
        <f>VLOOKUP(G186,'Lookup Admin'!A:D,4,FALSE)</f>
        <v>5</v>
      </c>
      <c r="M186" s="94" t="str">
        <f t="shared" si="28"/>
        <v>TBC</v>
      </c>
      <c r="N186" s="9"/>
    </row>
    <row r="187" spans="1:21" ht="30" x14ac:dyDescent="0.25">
      <c r="A187" s="32" t="str">
        <f t="shared" si="26"/>
        <v>TBC111</v>
      </c>
      <c r="B187" s="32" t="str">
        <f>CONCATENATE("H",(COUNTIF($M$8:M187,"H")))</f>
        <v>H0</v>
      </c>
      <c r="C187" s="32" t="str">
        <f>CONCATENATE("VH",(COUNTIF($M$8:M187,"VH")))</f>
        <v>VH0</v>
      </c>
      <c r="D187" s="32" t="str">
        <f>CONCATENATE("M",(COUNTIF($M$8:N187,"M")))</f>
        <v>M0</v>
      </c>
      <c r="E187" s="32" t="str">
        <f>CONCATENATE("L",(COUNTIF($M$8:N187,"L")))</f>
        <v>L0</v>
      </c>
      <c r="F187" s="32" t="str">
        <f>CONCATENATE("TBC",(COUNTIF($M$8:N187,"TBC")))</f>
        <v>TBC111</v>
      </c>
      <c r="G187" s="14" t="str">
        <f>'Lookup Admin'!A181</f>
        <v>P6</v>
      </c>
      <c r="H187" s="63" t="str">
        <f>'Lookup Admin'!E181</f>
        <v xml:space="preserve">Are the filters replaced as per the manufacturer's specifications (or more frequently)? </v>
      </c>
      <c r="I187" s="165" t="str">
        <f t="shared" si="36"/>
        <v>TBC</v>
      </c>
      <c r="J187" s="15" t="str">
        <f>IF(I187="N/A","N/A",IF(I187=VLOOKUP(G187,'Lookup Admin'!A:C,3,FALSE),"H",""))</f>
        <v/>
      </c>
      <c r="K187" s="1"/>
      <c r="L187" s="115">
        <f>VLOOKUP(G187,'Lookup Admin'!A:D,4,FALSE)</f>
        <v>5</v>
      </c>
      <c r="M187" s="94" t="str">
        <f t="shared" ref="M187:M190" si="37">IF(I187="TBC",IF(I187="N/A","","TBC"),IF(J187="H",IF(K187="","Likelihood Required",IF(K187*L187&lt;$U$10,"L", IF(K187*L187&lt;$U$11,"M",IF(K187*L187&lt;=$U$12,"H","VH")))),""))</f>
        <v>TBC</v>
      </c>
      <c r="N187" s="9"/>
    </row>
    <row r="188" spans="1:21" s="32" customFormat="1" ht="30" x14ac:dyDescent="0.25">
      <c r="A188" s="32" t="str">
        <f t="shared" si="26"/>
        <v>TBC112</v>
      </c>
      <c r="B188" s="32" t="str">
        <f>CONCATENATE("H",(COUNTIF($M$8:M188,"H")))</f>
        <v>H0</v>
      </c>
      <c r="C188" s="32" t="str">
        <f>CONCATENATE("VH",(COUNTIF($M$8:M188,"VH")))</f>
        <v>VH0</v>
      </c>
      <c r="D188" s="32" t="str">
        <f>CONCATENATE("M",(COUNTIF($M$8:N188,"M")))</f>
        <v>M0</v>
      </c>
      <c r="E188" s="32" t="str">
        <f>CONCATENATE("L",(COUNTIF($M$8:N188,"L")))</f>
        <v>L0</v>
      </c>
      <c r="F188" s="32" t="str">
        <f>CONCATENATE("TBC",(COUNTIF($M$8:N188,"TBC")))</f>
        <v>TBC112</v>
      </c>
      <c r="G188" s="74" t="str">
        <f>'Lookup Admin'!A182</f>
        <v>P7</v>
      </c>
      <c r="H188" s="63" t="str">
        <f>'Lookup Admin'!E182</f>
        <v>Was the raw water quality taken into account when the filters were installed?</v>
      </c>
      <c r="I188" s="165" t="str">
        <f t="shared" si="36"/>
        <v>TBC</v>
      </c>
      <c r="J188" s="15" t="str">
        <f>IF(I188="N/A","N/A",IF(I188=VLOOKUP(G188,'Lookup Admin'!A:C,3,FALSE),"H",""))</f>
        <v/>
      </c>
      <c r="K188" s="75"/>
      <c r="L188" s="115">
        <f>VLOOKUP(G188,'Lookup Admin'!A:D,4,FALSE)</f>
        <v>5</v>
      </c>
      <c r="M188" s="94" t="str">
        <f t="shared" si="37"/>
        <v>TBC</v>
      </c>
      <c r="N188" s="70"/>
      <c r="P188" s="71"/>
      <c r="Q188" s="71"/>
      <c r="R188" s="71"/>
      <c r="S188" s="71"/>
      <c r="T188" s="71"/>
      <c r="U188" s="71"/>
    </row>
    <row r="189" spans="1:21" x14ac:dyDescent="0.25">
      <c r="A189" s="32" t="b">
        <f t="shared" si="26"/>
        <v>0</v>
      </c>
      <c r="B189" s="32" t="str">
        <f>CONCATENATE("H",(COUNTIF($M$8:M189,"H")))</f>
        <v>H0</v>
      </c>
      <c r="C189" s="32" t="str">
        <f>CONCATENATE("VH",(COUNTIF($M$8:M189,"VH")))</f>
        <v>VH0</v>
      </c>
      <c r="D189" s="32" t="str">
        <f>CONCATENATE("M",(COUNTIF($M$8:N189,"M")))</f>
        <v>M0</v>
      </c>
      <c r="E189" s="32" t="str">
        <f>CONCATENATE("L",(COUNTIF($M$8:N189,"L")))</f>
        <v>L0</v>
      </c>
      <c r="F189" s="32" t="str">
        <f>CONCATENATE("TBC",(COUNTIF($M$8:N189,"TBC")))</f>
        <v>TBC112</v>
      </c>
      <c r="G189" s="14" t="str">
        <f>'Lookup Admin'!A183</f>
        <v>P8</v>
      </c>
      <c r="H189" s="64"/>
      <c r="I189" s="165" t="s">
        <v>321</v>
      </c>
      <c r="J189" s="15" t="str">
        <f>IF(I189="N/A","N/A",IF(I189=VLOOKUP(G189,'Lookup Admin'!A:C,3,FALSE),"H",""))</f>
        <v>N/A</v>
      </c>
      <c r="K189" s="75"/>
      <c r="L189" s="75"/>
      <c r="M189" s="94" t="str">
        <f t="shared" si="37"/>
        <v/>
      </c>
      <c r="N189" s="9"/>
    </row>
    <row r="190" spans="1:21" x14ac:dyDescent="0.25">
      <c r="A190" s="32" t="b">
        <f t="shared" si="26"/>
        <v>0</v>
      </c>
      <c r="B190" s="32" t="str">
        <f>CONCATENATE("H",(COUNTIF($M$8:M190,"H")))</f>
        <v>H0</v>
      </c>
      <c r="C190" s="32" t="str">
        <f>CONCATENATE("VH",(COUNTIF($M$8:M190,"VH")))</f>
        <v>VH0</v>
      </c>
      <c r="D190" s="32" t="str">
        <f>CONCATENATE("M",(COUNTIF($M$8:N190,"M")))</f>
        <v>M0</v>
      </c>
      <c r="E190" s="32" t="str">
        <f>CONCATENATE("L",(COUNTIF($M$8:N190,"L")))</f>
        <v>L0</v>
      </c>
      <c r="F190" s="32" t="str">
        <f>CONCATENATE("TBC",(COUNTIF($M$8:N190,"TBC")))</f>
        <v>TBC112</v>
      </c>
      <c r="G190" s="14" t="str">
        <f>'Lookup Admin'!A184</f>
        <v>P9</v>
      </c>
      <c r="H190" s="64"/>
      <c r="I190" s="165" t="s">
        <v>321</v>
      </c>
      <c r="J190" s="15" t="str">
        <f>IF(I190="N/A","N/A",IF(I190=VLOOKUP(G190,'Lookup Admin'!A:C,3,FALSE),"H",""))</f>
        <v>N/A</v>
      </c>
      <c r="K190" s="75"/>
      <c r="L190" s="75"/>
      <c r="M190" s="94" t="str">
        <f t="shared" si="37"/>
        <v/>
      </c>
      <c r="N190" s="9"/>
    </row>
    <row r="191" spans="1:21" s="17" customFormat="1" ht="15.75" x14ac:dyDescent="0.25">
      <c r="A191" s="32"/>
      <c r="B191" s="32"/>
      <c r="C191" s="32"/>
      <c r="D191" s="32"/>
      <c r="E191" s="32"/>
      <c r="F191" s="32"/>
      <c r="G191" s="224" t="str">
        <f>'Lookup Admin'!A185</f>
        <v>Section Q - TREATMENT: Desalination or Reverse Osmosis</v>
      </c>
      <c r="H191" s="225"/>
      <c r="I191" s="76"/>
      <c r="J191" s="15" t="str">
        <f>IF(I191="N/A","N/A",IF(I191=VLOOKUP(G191,'Lookup Admin'!A:C,3,FALSE),"H",""))</f>
        <v/>
      </c>
      <c r="K191" s="96"/>
      <c r="L191" s="96"/>
      <c r="M191" s="94"/>
      <c r="N191" s="98"/>
      <c r="P191" s="62"/>
      <c r="Q191" s="62"/>
      <c r="R191" s="62"/>
      <c r="S191" s="62"/>
      <c r="T191" s="62"/>
      <c r="U191" s="62"/>
    </row>
    <row r="192" spans="1:21" ht="45" x14ac:dyDescent="0.25">
      <c r="A192" s="32" t="str">
        <f t="shared" ref="A192:A249" si="38">IF(M192="VH",C192,IF(M192="H",B192,IF(M192="M",D192,IF(M192="L",E192,IF(M192="TBC",F192)))))</f>
        <v>TBC113</v>
      </c>
      <c r="B192" s="32" t="str">
        <f>CONCATENATE("H",(COUNTIF($M$8:M192,"H")))</f>
        <v>H0</v>
      </c>
      <c r="C192" s="32" t="str">
        <f>CONCATENATE("VH",(COUNTIF($M$8:M192,"VH")))</f>
        <v>VH0</v>
      </c>
      <c r="D192" s="32" t="str">
        <f>CONCATENATE("M",(COUNTIF($M$8:N192,"M")))</f>
        <v>M0</v>
      </c>
      <c r="E192" s="32" t="str">
        <f>CONCATENATE("L",(COUNTIF($M$8:N192,"L")))</f>
        <v>L0</v>
      </c>
      <c r="F192" s="32" t="str">
        <f>CONCATENATE("TBC",(COUNTIF($M$8:N192,"TBC")))</f>
        <v>TBC113</v>
      </c>
      <c r="G192" s="14" t="str">
        <f>'Lookup Admin'!A186</f>
        <v>Q1</v>
      </c>
      <c r="H192" s="13" t="str">
        <f>'Lookup Admin'!E186</f>
        <v xml:space="preserve">Is there any likelihood of industrial, domestic or boating waste flows in the vicinity of the water intake to the desalination plant? </v>
      </c>
      <c r="I192" s="165" t="str">
        <f>IF($I$191="N/A","N/A","TBC")</f>
        <v>TBC</v>
      </c>
      <c r="J192" s="15" t="str">
        <f>IF(I192="N/A","N/A",IF(I192=VLOOKUP(G192,'Lookup Admin'!A:C,3,FALSE),"H",""))</f>
        <v/>
      </c>
      <c r="K192" s="1"/>
      <c r="L192" s="115">
        <f>VLOOKUP(G192,'Lookup Admin'!A:D,4,FALSE)</f>
        <v>5</v>
      </c>
      <c r="M192" s="94" t="str">
        <f t="shared" si="28"/>
        <v>TBC</v>
      </c>
      <c r="N192" s="9"/>
    </row>
    <row r="193" spans="1:21" ht="30" x14ac:dyDescent="0.25">
      <c r="A193" s="32" t="str">
        <f t="shared" si="38"/>
        <v>TBC114</v>
      </c>
      <c r="B193" s="32" t="str">
        <f>CONCATENATE("H",(COUNTIF($M$8:M193,"H")))</f>
        <v>H0</v>
      </c>
      <c r="C193" s="32" t="str">
        <f>CONCATENATE("VH",(COUNTIF($M$8:M193,"VH")))</f>
        <v>VH0</v>
      </c>
      <c r="D193" s="32" t="str">
        <f>CONCATENATE("M",(COUNTIF($M$8:N193,"M")))</f>
        <v>M0</v>
      </c>
      <c r="E193" s="32" t="str">
        <f>CONCATENATE("L",(COUNTIF($M$8:N193,"L")))</f>
        <v>L0</v>
      </c>
      <c r="F193" s="32" t="str">
        <f>CONCATENATE("TBC",(COUNTIF($M$8:N193,"TBC")))</f>
        <v>TBC114</v>
      </c>
      <c r="G193" s="14" t="str">
        <f>'Lookup Admin'!A187</f>
        <v>Q2</v>
      </c>
      <c r="H193" s="13" t="str">
        <f>'Lookup Admin'!E187</f>
        <v xml:space="preserve">Could any chemical stores potentially contaminate the supply at the intake? </v>
      </c>
      <c r="I193" s="165" t="str">
        <f t="shared" ref="I193:I200" si="39">IF($I$191="N/A","N/A","TBC")</f>
        <v>TBC</v>
      </c>
      <c r="J193" s="15" t="str">
        <f>IF(I193="N/A","N/A",IF(I193=VLOOKUP(G193,'Lookup Admin'!A:C,3,FALSE),"H",""))</f>
        <v/>
      </c>
      <c r="K193" s="1"/>
      <c r="L193" s="115">
        <f>VLOOKUP(G193,'Lookup Admin'!A:D,4,FALSE)</f>
        <v>4</v>
      </c>
      <c r="M193" s="94" t="str">
        <f t="shared" ref="M193:M203" si="40">IF(I193="TBC",IF(I193="N/A","","TBC"),IF(J193="H",IF(K193="","Likelihood Required",IF(K193*L193&lt;$U$10,"L", IF(K193*L193&lt;$U$11,"M",IF(K193*L193&lt;=$U$12,"H","VH")))),""))</f>
        <v>TBC</v>
      </c>
      <c r="N193" s="9"/>
    </row>
    <row r="194" spans="1:21" ht="30" x14ac:dyDescent="0.25">
      <c r="A194" s="32" t="str">
        <f t="shared" si="38"/>
        <v>TBC115</v>
      </c>
      <c r="B194" s="32" t="str">
        <f>CONCATENATE("H",(COUNTIF($M$8:M194,"H")))</f>
        <v>H0</v>
      </c>
      <c r="C194" s="32" t="str">
        <f>CONCATENATE("VH",(COUNTIF($M$8:M194,"VH")))</f>
        <v>VH0</v>
      </c>
      <c r="D194" s="32" t="str">
        <f>CONCATENATE("M",(COUNTIF($M$8:N194,"M")))</f>
        <v>M0</v>
      </c>
      <c r="E194" s="32" t="str">
        <f>CONCATENATE("L",(COUNTIF($M$8:N194,"L")))</f>
        <v>L0</v>
      </c>
      <c r="F194" s="32" t="str">
        <f>CONCATENATE("TBC",(COUNTIF($M$8:N194,"TBC")))</f>
        <v>TBC115</v>
      </c>
      <c r="G194" s="14" t="str">
        <f>'Lookup Admin'!A188</f>
        <v>Q3</v>
      </c>
      <c r="H194" s="13" t="str">
        <f>'Lookup Admin'!E188</f>
        <v>Are there variations in source water levels, which affect the ability to abstract water?</v>
      </c>
      <c r="I194" s="165" t="str">
        <f t="shared" si="39"/>
        <v>TBC</v>
      </c>
      <c r="J194" s="15" t="str">
        <f>IF(I194="N/A","N/A",IF(I194=VLOOKUP(G194,'Lookup Admin'!A:C,3,FALSE),"H",""))</f>
        <v/>
      </c>
      <c r="K194" s="1"/>
      <c r="L194" s="115">
        <f>VLOOKUP(G194,'Lookup Admin'!A:D,4,FALSE)</f>
        <v>3</v>
      </c>
      <c r="M194" s="94" t="str">
        <f t="shared" si="40"/>
        <v>TBC</v>
      </c>
      <c r="N194" s="9"/>
    </row>
    <row r="195" spans="1:21" ht="30" x14ac:dyDescent="0.25">
      <c r="A195" s="32" t="str">
        <f t="shared" si="38"/>
        <v>TBC116</v>
      </c>
      <c r="B195" s="32" t="str">
        <f>CONCATENATE("H",(COUNTIF($M$8:M195,"H")))</f>
        <v>H0</v>
      </c>
      <c r="C195" s="32" t="str">
        <f>CONCATENATE("VH",(COUNTIF($M$8:M195,"VH")))</f>
        <v>VH0</v>
      </c>
      <c r="D195" s="32" t="str">
        <f>CONCATENATE("M",(COUNTIF($M$8:N195,"M")))</f>
        <v>M0</v>
      </c>
      <c r="E195" s="32" t="str">
        <f>CONCATENATE("L",(COUNTIF($M$8:N195,"L")))</f>
        <v>L0</v>
      </c>
      <c r="F195" s="32" t="str">
        <f>CONCATENATE("TBC",(COUNTIF($M$8:N195,"TBC")))</f>
        <v>TBC116</v>
      </c>
      <c r="G195" s="14" t="str">
        <f>'Lookup Admin'!A189</f>
        <v>Q4</v>
      </c>
      <c r="H195" s="13" t="str">
        <f>'Lookup Admin'!E189</f>
        <v>Is there adequate treatment to prevent membrane fouling and damage?</v>
      </c>
      <c r="I195" s="165" t="str">
        <f t="shared" si="39"/>
        <v>TBC</v>
      </c>
      <c r="J195" s="15" t="str">
        <f>IF(I195="N/A","N/A",IF(I195=VLOOKUP(G195,'Lookup Admin'!A:C,3,FALSE),"H",""))</f>
        <v/>
      </c>
      <c r="K195" s="1"/>
      <c r="L195" s="115">
        <f>VLOOKUP(G195,'Lookup Admin'!A:D,4,FALSE)</f>
        <v>4</v>
      </c>
      <c r="M195" s="94" t="str">
        <f t="shared" si="40"/>
        <v>TBC</v>
      </c>
      <c r="N195" s="9"/>
    </row>
    <row r="196" spans="1:21" x14ac:dyDescent="0.25">
      <c r="A196" s="32" t="str">
        <f t="shared" si="38"/>
        <v>TBC117</v>
      </c>
      <c r="B196" s="32" t="str">
        <f>CONCATENATE("H",(COUNTIF($M$8:M196,"H")))</f>
        <v>H0</v>
      </c>
      <c r="C196" s="32" t="str">
        <f>CONCATENATE("VH",(COUNTIF($M$8:M196,"VH")))</f>
        <v>VH0</v>
      </c>
      <c r="D196" s="32" t="str">
        <f>CONCATENATE("M",(COUNTIF($M$8:N196,"M")))</f>
        <v>M0</v>
      </c>
      <c r="E196" s="32" t="str">
        <f>CONCATENATE("L",(COUNTIF($M$8:N196,"L")))</f>
        <v>L0</v>
      </c>
      <c r="F196" s="32" t="str">
        <f>CONCATENATE("TBC",(COUNTIF($M$8:N196,"TBC")))</f>
        <v>TBC117</v>
      </c>
      <c r="G196" s="14" t="str">
        <f>'Lookup Admin'!A190</f>
        <v>Q5</v>
      </c>
      <c r="H196" s="13" t="str">
        <f>'Lookup Admin'!E190</f>
        <v xml:space="preserve">Are oxidants removed during pretreatment? </v>
      </c>
      <c r="I196" s="165" t="str">
        <f t="shared" si="39"/>
        <v>TBC</v>
      </c>
      <c r="J196" s="15" t="str">
        <f>IF(I196="N/A","N/A",IF(I196=VLOOKUP(G196,'Lookup Admin'!A:C,3,FALSE),"H",""))</f>
        <v/>
      </c>
      <c r="K196" s="1"/>
      <c r="L196" s="115">
        <f>VLOOKUP(G196,'Lookup Admin'!A:D,4,FALSE)</f>
        <v>3</v>
      </c>
      <c r="M196" s="94" t="str">
        <f t="shared" si="40"/>
        <v>TBC</v>
      </c>
      <c r="N196" s="9"/>
    </row>
    <row r="197" spans="1:21" ht="30" x14ac:dyDescent="0.25">
      <c r="A197" s="32" t="str">
        <f t="shared" si="38"/>
        <v>TBC118</v>
      </c>
      <c r="B197" s="32" t="str">
        <f>CONCATENATE("H",(COUNTIF($M$8:M197,"H")))</f>
        <v>H0</v>
      </c>
      <c r="C197" s="32" t="str">
        <f>CONCATENATE("VH",(COUNTIF($M$8:M197,"VH")))</f>
        <v>VH0</v>
      </c>
      <c r="D197" s="32" t="str">
        <f>CONCATENATE("M",(COUNTIF($M$8:N197,"M")))</f>
        <v>M0</v>
      </c>
      <c r="E197" s="32" t="str">
        <f>CONCATENATE("L",(COUNTIF($M$8:N197,"L")))</f>
        <v>L0</v>
      </c>
      <c r="F197" s="32" t="str">
        <f>CONCATENATE("TBC",(COUNTIF($M$8:N197,"TBC")))</f>
        <v>TBC118</v>
      </c>
      <c r="G197" s="14" t="str">
        <f>'Lookup Admin'!A191</f>
        <v>Q6</v>
      </c>
      <c r="H197" s="13" t="str">
        <f>'Lookup Admin'!E191</f>
        <v>Has the operator mitigated against the demineralisation of the water?</v>
      </c>
      <c r="I197" s="165" t="str">
        <f t="shared" si="39"/>
        <v>TBC</v>
      </c>
      <c r="J197" s="15" t="str">
        <f>IF(I197="N/A","N/A",IF(I197=VLOOKUP(G197,'Lookup Admin'!A:C,3,FALSE),"H",""))</f>
        <v/>
      </c>
      <c r="K197" s="1"/>
      <c r="L197" s="115">
        <f>VLOOKUP(G197,'Lookup Admin'!A:D,4,FALSE)</f>
        <v>3</v>
      </c>
      <c r="M197" s="94" t="str">
        <f t="shared" si="40"/>
        <v>TBC</v>
      </c>
      <c r="N197" s="9"/>
    </row>
    <row r="198" spans="1:21" ht="30" x14ac:dyDescent="0.25">
      <c r="A198" s="32" t="str">
        <f t="shared" si="38"/>
        <v>TBC119</v>
      </c>
      <c r="B198" s="32" t="str">
        <f>CONCATENATE("H",(COUNTIF($M$8:M198,"H")))</f>
        <v>H0</v>
      </c>
      <c r="C198" s="32" t="str">
        <f>CONCATENATE("VH",(COUNTIF($M$8:M198,"VH")))</f>
        <v>VH0</v>
      </c>
      <c r="D198" s="32" t="str">
        <f>CONCATENATE("M",(COUNTIF($M$8:N198,"M")))</f>
        <v>M0</v>
      </c>
      <c r="E198" s="32" t="str">
        <f>CONCATENATE("L",(COUNTIF($M$8:N198,"L")))</f>
        <v>L0</v>
      </c>
      <c r="F198" s="32" t="str">
        <f>CONCATENATE("TBC",(COUNTIF($M$8:N198,"TBC")))</f>
        <v>TBC119</v>
      </c>
      <c r="G198" s="14" t="str">
        <f>'Lookup Admin'!A192</f>
        <v>Q7</v>
      </c>
      <c r="H198" s="13" t="str">
        <f>'Lookup Admin'!E192</f>
        <v>Is the treated supply blended with other sources of drinking water in distribution?</v>
      </c>
      <c r="I198" s="165" t="str">
        <f t="shared" si="39"/>
        <v>TBC</v>
      </c>
      <c r="J198" s="15" t="str">
        <f>IF(I198="N/A","N/A",IF(I198=VLOOKUP(G198,'Lookup Admin'!A:C,3,FALSE),"H",""))</f>
        <v/>
      </c>
      <c r="K198" s="1"/>
      <c r="L198" s="115">
        <f>VLOOKUP(G198,'Lookup Admin'!A:D,4,FALSE)</f>
        <v>4</v>
      </c>
      <c r="M198" s="94" t="str">
        <f t="shared" si="40"/>
        <v>TBC</v>
      </c>
      <c r="N198" s="9"/>
    </row>
    <row r="199" spans="1:21" ht="30" x14ac:dyDescent="0.25">
      <c r="A199" s="32" t="str">
        <f t="shared" si="38"/>
        <v>TBC120</v>
      </c>
      <c r="B199" s="32" t="str">
        <f>CONCATENATE("H",(COUNTIF($M$8:M199,"H")))</f>
        <v>H0</v>
      </c>
      <c r="C199" s="32" t="str">
        <f>CONCATENATE("VH",(COUNTIF($M$8:M199,"VH")))</f>
        <v>VH0</v>
      </c>
      <c r="D199" s="32" t="str">
        <f>CONCATENATE("M",(COUNTIF($M$8:N199,"M")))</f>
        <v>M0</v>
      </c>
      <c r="E199" s="32" t="str">
        <f>CONCATENATE("L",(COUNTIF($M$8:N199,"L")))</f>
        <v>L0</v>
      </c>
      <c r="F199" s="32" t="str">
        <f>CONCATENATE("TBC",(COUNTIF($M$8:N199,"TBC")))</f>
        <v>TBC120</v>
      </c>
      <c r="G199" s="14" t="str">
        <f>'Lookup Admin'!A193</f>
        <v>Q8</v>
      </c>
      <c r="H199" s="13" t="str">
        <f>'Lookup Admin'!E193</f>
        <v>Are the chemicals used in the process as recommended by the manufacturer?</v>
      </c>
      <c r="I199" s="165" t="str">
        <f t="shared" si="39"/>
        <v>TBC</v>
      </c>
      <c r="J199" s="15" t="str">
        <f>IF(I199="N/A","N/A",IF(I199=VLOOKUP(G199,'Lookup Admin'!A:C,3,FALSE),"H",""))</f>
        <v/>
      </c>
      <c r="K199" s="1"/>
      <c r="L199" s="115">
        <f>VLOOKUP(G199,'Lookup Admin'!A:D,4,FALSE)</f>
        <v>4</v>
      </c>
      <c r="M199" s="94" t="str">
        <f t="shared" si="40"/>
        <v>TBC</v>
      </c>
      <c r="N199" s="9"/>
    </row>
    <row r="200" spans="1:21" ht="30" x14ac:dyDescent="0.25">
      <c r="A200" s="32" t="str">
        <f t="shared" si="38"/>
        <v>TBC121</v>
      </c>
      <c r="B200" s="32" t="str">
        <f>CONCATENATE("H",(COUNTIF($M$8:M200,"H")))</f>
        <v>H0</v>
      </c>
      <c r="C200" s="32" t="str">
        <f>CONCATENATE("VH",(COUNTIF($M$8:M200,"VH")))</f>
        <v>VH0</v>
      </c>
      <c r="D200" s="32" t="str">
        <f>CONCATENATE("M",(COUNTIF($M$8:N200,"M")))</f>
        <v>M0</v>
      </c>
      <c r="E200" s="32" t="str">
        <f>CONCATENATE("L",(COUNTIF($M$8:N200,"L")))</f>
        <v>L0</v>
      </c>
      <c r="F200" s="32" t="str">
        <f>CONCATENATE("TBC",(COUNTIF($M$8:N200,"TBC")))</f>
        <v>TBC121</v>
      </c>
      <c r="G200" s="14" t="str">
        <f>'Lookup Admin'!A194</f>
        <v>Q9</v>
      </c>
      <c r="H200" s="13" t="str">
        <f>'Lookup Admin'!E194</f>
        <v>Is the plant design appropriate for the nature of  the raw water quality?</v>
      </c>
      <c r="I200" s="165" t="str">
        <f t="shared" si="39"/>
        <v>TBC</v>
      </c>
      <c r="J200" s="15" t="str">
        <f>IF(I200="N/A","N/A",IF(I200=VLOOKUP(G200,'Lookup Admin'!A:C,3,FALSE),"H",""))</f>
        <v/>
      </c>
      <c r="K200" s="1"/>
      <c r="L200" s="115">
        <f>VLOOKUP(G200,'Lookup Admin'!A:D,4,FALSE)</f>
        <v>5</v>
      </c>
      <c r="M200" s="94" t="str">
        <f t="shared" si="40"/>
        <v>TBC</v>
      </c>
      <c r="N200" s="9"/>
    </row>
    <row r="201" spans="1:21" x14ac:dyDescent="0.25">
      <c r="A201" s="32" t="b">
        <f t="shared" si="38"/>
        <v>0</v>
      </c>
      <c r="B201" s="32" t="str">
        <f>CONCATENATE("H",(COUNTIF($M$8:M201,"H")))</f>
        <v>H0</v>
      </c>
      <c r="C201" s="32" t="str">
        <f>CONCATENATE("VH",(COUNTIF($M$8:M201,"VH")))</f>
        <v>VH0</v>
      </c>
      <c r="D201" s="32" t="str">
        <f>CONCATENATE("M",(COUNTIF($M$8:N201,"M")))</f>
        <v>M0</v>
      </c>
      <c r="E201" s="32" t="str">
        <f>CONCATENATE("L",(COUNTIF($M$8:N201,"L")))</f>
        <v>L0</v>
      </c>
      <c r="F201" s="32" t="str">
        <f>CONCATENATE("TBC",(COUNTIF($M$8:N201,"TBC")))</f>
        <v>TBC121</v>
      </c>
      <c r="G201" s="14" t="str">
        <f>'Lookup Admin'!A195</f>
        <v>Q10</v>
      </c>
      <c r="H201" s="64"/>
      <c r="I201" s="165" t="s">
        <v>321</v>
      </c>
      <c r="J201" s="15" t="str">
        <f>IF(I201="N/A","N/A",IF(I201=VLOOKUP(G201,'Lookup Admin'!A:C,3,FALSE),"H",""))</f>
        <v>N/A</v>
      </c>
      <c r="K201" s="75"/>
      <c r="L201" s="75"/>
      <c r="M201" s="94" t="str">
        <f t="shared" si="40"/>
        <v/>
      </c>
      <c r="N201" s="9"/>
    </row>
    <row r="202" spans="1:21" x14ac:dyDescent="0.25">
      <c r="A202" s="32" t="b">
        <f t="shared" si="38"/>
        <v>0</v>
      </c>
      <c r="B202" s="32" t="str">
        <f>CONCATENATE("H",(COUNTIF($M$8:M202,"H")))</f>
        <v>H0</v>
      </c>
      <c r="C202" s="32" t="str">
        <f>CONCATENATE("VH",(COUNTIF($M$8:M202,"VH")))</f>
        <v>VH0</v>
      </c>
      <c r="D202" s="32" t="str">
        <f>CONCATENATE("M",(COUNTIF($M$8:N202,"M")))</f>
        <v>M0</v>
      </c>
      <c r="E202" s="32" t="str">
        <f>CONCATENATE("L",(COUNTIF($M$8:N202,"L")))</f>
        <v>L0</v>
      </c>
      <c r="F202" s="32" t="str">
        <f>CONCATENATE("TBC",(COUNTIF($M$8:N202,"TBC")))</f>
        <v>TBC121</v>
      </c>
      <c r="G202" s="14" t="str">
        <f>'Lookup Admin'!A196</f>
        <v>Q11</v>
      </c>
      <c r="H202" s="64"/>
      <c r="I202" s="165" t="s">
        <v>321</v>
      </c>
      <c r="J202" s="15" t="str">
        <f>IF(I202="N/A","N/A",IF(I202=VLOOKUP(G202,'Lookup Admin'!A:C,3,FALSE),"H",""))</f>
        <v>N/A</v>
      </c>
      <c r="K202" s="75"/>
      <c r="L202" s="75"/>
      <c r="M202" s="94" t="str">
        <f t="shared" si="40"/>
        <v/>
      </c>
      <c r="N202" s="9"/>
    </row>
    <row r="203" spans="1:21" x14ac:dyDescent="0.25">
      <c r="A203" s="32" t="b">
        <f t="shared" si="38"/>
        <v>0</v>
      </c>
      <c r="B203" s="32" t="str">
        <f>CONCATENATE("H",(COUNTIF($M$8:M203,"H")))</f>
        <v>H0</v>
      </c>
      <c r="C203" s="32" t="str">
        <f>CONCATENATE("VH",(COUNTIF($M$8:M203,"VH")))</f>
        <v>VH0</v>
      </c>
      <c r="D203" s="32" t="str">
        <f>CONCATENATE("M",(COUNTIF($M$8:N203,"M")))</f>
        <v>M0</v>
      </c>
      <c r="E203" s="32" t="str">
        <f>CONCATENATE("L",(COUNTIF($M$8:N203,"L")))</f>
        <v>L0</v>
      </c>
      <c r="F203" s="32" t="str">
        <f>CONCATENATE("TBC",(COUNTIF($M$8:N203,"TBC")))</f>
        <v>TBC121</v>
      </c>
      <c r="G203" s="14" t="str">
        <f>'Lookup Admin'!A197</f>
        <v>Q12</v>
      </c>
      <c r="H203" s="64"/>
      <c r="I203" s="165" t="s">
        <v>321</v>
      </c>
      <c r="J203" s="15" t="str">
        <f>IF(I203="N/A","N/A",IF(I203=VLOOKUP(G203,'Lookup Admin'!A:C,3,FALSE),"H",""))</f>
        <v>N/A</v>
      </c>
      <c r="K203" s="75"/>
      <c r="L203" s="75"/>
      <c r="M203" s="94" t="str">
        <f t="shared" si="40"/>
        <v/>
      </c>
      <c r="N203" s="9"/>
    </row>
    <row r="204" spans="1:21" s="17" customFormat="1" ht="15.75" x14ac:dyDescent="0.25">
      <c r="A204" s="32"/>
      <c r="B204" s="32"/>
      <c r="C204" s="32"/>
      <c r="D204" s="32"/>
      <c r="E204" s="32"/>
      <c r="F204" s="32"/>
      <c r="G204" s="224" t="str">
        <f>'Lookup Admin'!A198</f>
        <v>Section R - TREATMENT PLANT: Disinfection: UV</v>
      </c>
      <c r="H204" s="225"/>
      <c r="I204" s="76"/>
      <c r="J204" s="15" t="str">
        <f>IF(I204="N/A","N/A",IF(I204=VLOOKUP(G204,'Lookup Admin'!A:C,3,FALSE),"H",""))</f>
        <v>H</v>
      </c>
      <c r="K204" s="96"/>
      <c r="L204" s="96"/>
      <c r="M204" s="94"/>
      <c r="N204" s="98"/>
      <c r="P204" s="62"/>
      <c r="Q204" s="62"/>
      <c r="R204" s="62"/>
      <c r="S204" s="62"/>
      <c r="T204" s="62"/>
      <c r="U204" s="62"/>
    </row>
    <row r="205" spans="1:21" x14ac:dyDescent="0.25">
      <c r="A205" s="32" t="str">
        <f t="shared" si="38"/>
        <v>TBC122</v>
      </c>
      <c r="B205" s="32" t="str">
        <f>CONCATENATE("H",(COUNTIF($M$8:M205,"H")))</f>
        <v>H0</v>
      </c>
      <c r="C205" s="32" t="str">
        <f>CONCATENATE("VH",(COUNTIF($M$8:M205,"VH")))</f>
        <v>VH0</v>
      </c>
      <c r="D205" s="32" t="str">
        <f>CONCATENATE("M",(COUNTIF($M$8:N205,"M")))</f>
        <v>M0</v>
      </c>
      <c r="E205" s="32" t="str">
        <f>CONCATENATE("L",(COUNTIF($M$8:N205,"L")))</f>
        <v>L0</v>
      </c>
      <c r="F205" s="32" t="str">
        <f>CONCATENATE("TBC",(COUNTIF($M$8:N205,"TBC")))</f>
        <v>TBC122</v>
      </c>
      <c r="G205" s="14" t="str">
        <f>'Lookup Admin'!A199</f>
        <v>R1</v>
      </c>
      <c r="H205" s="13" t="str">
        <f>'Lookup Admin'!E199</f>
        <v>Is there adequate preliminary treatment in place?</v>
      </c>
      <c r="I205" s="173" t="str">
        <f t="shared" ref="I205:I209" si="41">IF($I$191="N/A","N/A","TBC")</f>
        <v>TBC</v>
      </c>
      <c r="J205" s="15" t="str">
        <f>IF(I205="N/A","N/A",IF(I205=VLOOKUP(G205,'Lookup Admin'!A:C,3,FALSE),"H",""))</f>
        <v/>
      </c>
      <c r="K205" s="1"/>
      <c r="L205" s="115">
        <f>VLOOKUP(G205,'Lookup Admin'!A:D,4,FALSE)</f>
        <v>5</v>
      </c>
      <c r="M205" s="94" t="str">
        <f t="shared" ref="M205:M209" si="42">IF(I205="TBC",IF(I205="N/A","","TBC"),IF(J205="H",IF(K205="","Likelihood Required",IF(K205*L205&lt;$U$10,"L", IF(K205*L205&lt;$U$11,"M",IF(K205*L205&lt;=$U$12,"H","VH")))),""))</f>
        <v>TBC</v>
      </c>
      <c r="N205" s="9"/>
    </row>
    <row r="206" spans="1:21" x14ac:dyDescent="0.25">
      <c r="A206" s="32" t="str">
        <f t="shared" si="38"/>
        <v>TBC123</v>
      </c>
      <c r="B206" s="32" t="str">
        <f>CONCATENATE("H",(COUNTIF($M$8:M206,"H")))</f>
        <v>H0</v>
      </c>
      <c r="C206" s="32" t="str">
        <f>CONCATENATE("VH",(COUNTIF($M$8:M206,"VH")))</f>
        <v>VH0</v>
      </c>
      <c r="D206" s="32" t="str">
        <f>CONCATENATE("M",(COUNTIF($M$8:N206,"M")))</f>
        <v>M0</v>
      </c>
      <c r="E206" s="32" t="str">
        <f>CONCATENATE("L",(COUNTIF($M$8:N206,"L")))</f>
        <v>L0</v>
      </c>
      <c r="F206" s="32" t="str">
        <f>CONCATENATE("TBC",(COUNTIF($M$8:N206,"TBC")))</f>
        <v>TBC123</v>
      </c>
      <c r="G206" s="14" t="str">
        <f>'Lookup Admin'!A200</f>
        <v>R2</v>
      </c>
      <c r="H206" s="13" t="str">
        <f>'Lookup Admin'!E200</f>
        <v>Is there a validation certificate for the UV system?</v>
      </c>
      <c r="I206" s="173" t="str">
        <f t="shared" si="41"/>
        <v>TBC</v>
      </c>
      <c r="J206" s="15" t="str">
        <f>IF(I206="N/A","N/A",IF(I206=VLOOKUP(G206,'Lookup Admin'!A:C,3,FALSE),"H",""))</f>
        <v/>
      </c>
      <c r="K206" s="1"/>
      <c r="L206" s="115">
        <f>VLOOKUP(G206,'Lookup Admin'!A:D,4,FALSE)</f>
        <v>4</v>
      </c>
      <c r="M206" s="94" t="str">
        <f t="shared" si="42"/>
        <v>TBC</v>
      </c>
      <c r="N206" s="9"/>
    </row>
    <row r="207" spans="1:21" x14ac:dyDescent="0.25">
      <c r="A207" s="32" t="str">
        <f t="shared" si="38"/>
        <v>TBC124</v>
      </c>
      <c r="B207" s="32" t="str">
        <f>CONCATENATE("H",(COUNTIF($M$8:M207,"H")))</f>
        <v>H0</v>
      </c>
      <c r="C207" s="32" t="str">
        <f>CONCATENATE("VH",(COUNTIF($M$8:M207,"VH")))</f>
        <v>VH0</v>
      </c>
      <c r="D207" s="32" t="str">
        <f>CONCATENATE("M",(COUNTIF($M$8:N207,"M")))</f>
        <v>M0</v>
      </c>
      <c r="E207" s="32" t="str">
        <f>CONCATENATE("L",(COUNTIF($M$8:N207,"L")))</f>
        <v>L0</v>
      </c>
      <c r="F207" s="32" t="str">
        <f>CONCATENATE("TBC",(COUNTIF($M$8:N207,"TBC")))</f>
        <v>TBC124</v>
      </c>
      <c r="G207" s="14" t="str">
        <f>'Lookup Admin'!A201</f>
        <v>R3</v>
      </c>
      <c r="H207" s="13" t="str">
        <f>'Lookup Admin'!E201</f>
        <v>Can water be supplied if the U.V. is not operational?</v>
      </c>
      <c r="I207" s="173" t="str">
        <f t="shared" si="41"/>
        <v>TBC</v>
      </c>
      <c r="J207" s="15" t="str">
        <f>IF(I207="N/A","N/A",IF(I207=VLOOKUP(G207,'Lookup Admin'!A:C,3,FALSE),"H",""))</f>
        <v/>
      </c>
      <c r="K207" s="1"/>
      <c r="L207" s="115">
        <f>VLOOKUP(G207,'Lookup Admin'!A:D,4,FALSE)</f>
        <v>5</v>
      </c>
      <c r="M207" s="94" t="str">
        <f t="shared" si="42"/>
        <v>TBC</v>
      </c>
      <c r="N207" s="9"/>
    </row>
    <row r="208" spans="1:21" ht="30" x14ac:dyDescent="0.25">
      <c r="A208" s="32" t="str">
        <f t="shared" si="38"/>
        <v>TBC125</v>
      </c>
      <c r="B208" s="32" t="str">
        <f>CONCATENATE("H",(COUNTIF($M$8:M208,"H")))</f>
        <v>H0</v>
      </c>
      <c r="C208" s="32" t="str">
        <f>CONCATENATE("VH",(COUNTIF($M$8:M208,"VH")))</f>
        <v>VH0</v>
      </c>
      <c r="D208" s="32" t="str">
        <f>CONCATENATE("M",(COUNTIF($M$8:N208,"M")))</f>
        <v>M0</v>
      </c>
      <c r="E208" s="32" t="str">
        <f>CONCATENATE("L",(COUNTIF($M$8:N208,"L")))</f>
        <v>L0</v>
      </c>
      <c r="F208" s="32" t="str">
        <f>CONCATENATE("TBC",(COUNTIF($M$8:N208,"TBC")))</f>
        <v>TBC125</v>
      </c>
      <c r="G208" s="14" t="str">
        <f>'Lookup Admin'!A202</f>
        <v>R4</v>
      </c>
      <c r="H208" s="13" t="str">
        <f>'Lookup Admin'!E202</f>
        <v>Is the UV operating within its validated range for the product type or lamp?</v>
      </c>
      <c r="I208" s="173" t="str">
        <f t="shared" si="41"/>
        <v>TBC</v>
      </c>
      <c r="J208" s="15" t="str">
        <f>IF(I208="N/A","N/A",IF(I208=VLOOKUP(G208,'Lookup Admin'!A:C,3,FALSE),"H",""))</f>
        <v/>
      </c>
      <c r="K208" s="1"/>
      <c r="L208" s="115">
        <f>VLOOKUP(G208,'Lookup Admin'!A:D,4,FALSE)</f>
        <v>5</v>
      </c>
      <c r="M208" s="94" t="str">
        <f t="shared" si="42"/>
        <v>TBC</v>
      </c>
      <c r="N208" s="9"/>
    </row>
    <row r="209" spans="1:21" ht="30" x14ac:dyDescent="0.25">
      <c r="A209" s="32" t="str">
        <f t="shared" si="38"/>
        <v>TBC126</v>
      </c>
      <c r="B209" s="32" t="str">
        <f>CONCATENATE("H",(COUNTIF($M$8:M209,"H")))</f>
        <v>H0</v>
      </c>
      <c r="C209" s="32" t="str">
        <f>CONCATENATE("VH",(COUNTIF($M$8:M209,"VH")))</f>
        <v>VH0</v>
      </c>
      <c r="D209" s="32" t="str">
        <f>CONCATENATE("M",(COUNTIF($M$8:N209,"M")))</f>
        <v>M0</v>
      </c>
      <c r="E209" s="32" t="str">
        <f>CONCATENATE("L",(COUNTIF($M$8:N209,"L")))</f>
        <v>L0</v>
      </c>
      <c r="F209" s="32" t="str">
        <f>CONCATENATE("TBC",(COUNTIF($M$8:N209,"TBC")))</f>
        <v>TBC126</v>
      </c>
      <c r="G209" s="14" t="str">
        <f>'Lookup Admin'!A203</f>
        <v>R5</v>
      </c>
      <c r="H209" s="13" t="str">
        <f>'Lookup Admin'!E203</f>
        <v>Is the equipment regularly maintained e.g. bulb replacement, cleaning?</v>
      </c>
      <c r="I209" s="173" t="str">
        <f t="shared" si="41"/>
        <v>TBC</v>
      </c>
      <c r="J209" s="15" t="str">
        <f>IF(I209="N/A","N/A",IF(I209=VLOOKUP(G209,'Lookup Admin'!A:C,3,FALSE),"H",""))</f>
        <v/>
      </c>
      <c r="K209" s="1"/>
      <c r="L209" s="115">
        <f>VLOOKUP(G209,'Lookup Admin'!A:D,4,FALSE)</f>
        <v>5</v>
      </c>
      <c r="M209" s="94" t="str">
        <f t="shared" si="42"/>
        <v>TBC</v>
      </c>
      <c r="N209" s="9"/>
    </row>
    <row r="210" spans="1:21" x14ac:dyDescent="0.25">
      <c r="A210" s="32" t="b">
        <f t="shared" si="38"/>
        <v>0</v>
      </c>
      <c r="B210" s="32" t="str">
        <f>CONCATENATE("H",(COUNTIF($M$8:M210,"H")))</f>
        <v>H0</v>
      </c>
      <c r="C210" s="32" t="str">
        <f>CONCATENATE("VH",(COUNTIF($M$8:M210,"VH")))</f>
        <v>VH0</v>
      </c>
      <c r="D210" s="32" t="str">
        <f>CONCATENATE("M",(COUNTIF($M$8:N210,"M")))</f>
        <v>M0</v>
      </c>
      <c r="E210" s="32" t="str">
        <f>CONCATENATE("L",(COUNTIF($M$8:N210,"L")))</f>
        <v>L0</v>
      </c>
      <c r="F210" s="32" t="str">
        <f>CONCATENATE("TBC",(COUNTIF($M$8:N210,"TBC")))</f>
        <v>TBC126</v>
      </c>
      <c r="G210" s="14" t="str">
        <f>'Lookup Admin'!A204</f>
        <v>R6</v>
      </c>
      <c r="H210" s="64"/>
      <c r="I210" s="165" t="s">
        <v>321</v>
      </c>
      <c r="J210" s="15" t="str">
        <f>IF(I210="N/A","N/A",IF(I210=VLOOKUP(G210,'Lookup Admin'!A:C,3,FALSE),"H",""))</f>
        <v>N/A</v>
      </c>
      <c r="K210" s="75"/>
      <c r="L210" s="75"/>
      <c r="M210" s="94" t="str">
        <f t="shared" ref="M210:M212" si="43">IF(I210="TBC",IF(I210="N/A","","TBC"),IF(J210="H",IF(K210="","Likelihood Required",IF(K210*L210&lt;$U$10,"L", IF(K210*L210&lt;$U$11,"M",IF(K210*L210&lt;=$U$12,"H","VH")))),""))</f>
        <v/>
      </c>
      <c r="N210" s="9"/>
    </row>
    <row r="211" spans="1:21" x14ac:dyDescent="0.25">
      <c r="A211" s="32" t="b">
        <f t="shared" si="38"/>
        <v>0</v>
      </c>
      <c r="B211" s="32" t="str">
        <f>CONCATENATE("H",(COUNTIF($M$8:M211,"H")))</f>
        <v>H0</v>
      </c>
      <c r="C211" s="32" t="str">
        <f>CONCATENATE("VH",(COUNTIF($M$8:M211,"VH")))</f>
        <v>VH0</v>
      </c>
      <c r="D211" s="32" t="str">
        <f>CONCATENATE("M",(COUNTIF($M$8:N211,"M")))</f>
        <v>M0</v>
      </c>
      <c r="E211" s="32" t="str">
        <f>CONCATENATE("L",(COUNTIF($M$8:N211,"L")))</f>
        <v>L0</v>
      </c>
      <c r="F211" s="32" t="str">
        <f>CONCATENATE("TBC",(COUNTIF($M$8:N211,"TBC")))</f>
        <v>TBC126</v>
      </c>
      <c r="G211" s="14" t="str">
        <f>'Lookup Admin'!A205</f>
        <v>R7</v>
      </c>
      <c r="H211" s="64"/>
      <c r="I211" s="165" t="s">
        <v>321</v>
      </c>
      <c r="J211" s="15" t="str">
        <f>IF(I211="N/A","N/A",IF(I211=VLOOKUP(G211,'Lookup Admin'!A:C,3,FALSE),"H",""))</f>
        <v>N/A</v>
      </c>
      <c r="K211" s="75"/>
      <c r="L211" s="75"/>
      <c r="M211" s="94" t="str">
        <f t="shared" si="43"/>
        <v/>
      </c>
      <c r="N211" s="9"/>
    </row>
    <row r="212" spans="1:21" x14ac:dyDescent="0.25">
      <c r="A212" s="32" t="b">
        <f t="shared" si="38"/>
        <v>0</v>
      </c>
      <c r="B212" s="32" t="str">
        <f>CONCATENATE("H",(COUNTIF($M$8:M212,"H")))</f>
        <v>H0</v>
      </c>
      <c r="C212" s="32" t="str">
        <f>CONCATENATE("VH",(COUNTIF($M$8:M212,"VH")))</f>
        <v>VH0</v>
      </c>
      <c r="D212" s="32" t="str">
        <f>CONCATENATE("M",(COUNTIF($M$8:N212,"M")))</f>
        <v>M0</v>
      </c>
      <c r="E212" s="32" t="str">
        <f>CONCATENATE("L",(COUNTIF($M$8:N212,"L")))</f>
        <v>L0</v>
      </c>
      <c r="F212" s="32" t="str">
        <f>CONCATENATE("TBC",(COUNTIF($M$8:N212,"TBC")))</f>
        <v>TBC126</v>
      </c>
      <c r="G212" s="14" t="str">
        <f>'Lookup Admin'!A206</f>
        <v>R8</v>
      </c>
      <c r="H212" s="64"/>
      <c r="I212" s="165" t="s">
        <v>321</v>
      </c>
      <c r="J212" s="15" t="str">
        <f>IF(I212="N/A","N/A",IF(I212=VLOOKUP(G212,'Lookup Admin'!A:C,3,FALSE),"H",""))</f>
        <v>N/A</v>
      </c>
      <c r="K212" s="75"/>
      <c r="L212" s="75"/>
      <c r="M212" s="94" t="str">
        <f t="shared" si="43"/>
        <v/>
      </c>
      <c r="N212" s="9"/>
    </row>
    <row r="213" spans="1:21" s="17" customFormat="1" ht="15.75" x14ac:dyDescent="0.25">
      <c r="A213" s="32"/>
      <c r="B213" s="32"/>
      <c r="C213" s="32"/>
      <c r="D213" s="32"/>
      <c r="E213" s="32"/>
      <c r="F213" s="32"/>
      <c r="G213" s="224" t="str">
        <f>'Lookup Admin'!A207</f>
        <v>Section S - TREATMENT PLANT: Disinfection: chlorination</v>
      </c>
      <c r="H213" s="225"/>
      <c r="I213" s="76"/>
      <c r="J213" s="15" t="str">
        <f>IF(I213="N/A","N/A",IF(I213=VLOOKUP(G213,'Lookup Admin'!A:C,3,FALSE),"H",""))</f>
        <v>H</v>
      </c>
      <c r="K213" s="96"/>
      <c r="L213" s="96"/>
      <c r="M213" s="94"/>
      <c r="N213" s="98"/>
      <c r="P213" s="62"/>
      <c r="Q213" s="62"/>
      <c r="R213" s="62"/>
      <c r="S213" s="62"/>
      <c r="T213" s="62"/>
      <c r="U213" s="62"/>
    </row>
    <row r="214" spans="1:21" ht="45" x14ac:dyDescent="0.25">
      <c r="A214" s="32" t="str">
        <f t="shared" si="38"/>
        <v>TBC127</v>
      </c>
      <c r="B214" s="32" t="str">
        <f>CONCATENATE("H",(COUNTIF($M$8:M214,"H")))</f>
        <v>H0</v>
      </c>
      <c r="C214" s="32" t="str">
        <f>CONCATENATE("VH",(COUNTIF($M$8:M214,"VH")))</f>
        <v>VH0</v>
      </c>
      <c r="D214" s="32" t="str">
        <f>CONCATENATE("M",(COUNTIF($M$8:N214,"M")))</f>
        <v>M0</v>
      </c>
      <c r="E214" s="32" t="str">
        <f>CONCATENATE("L",(COUNTIF($M$8:N214,"L")))</f>
        <v>L0</v>
      </c>
      <c r="F214" s="32" t="str">
        <f>CONCATENATE("TBC",(COUNTIF($M$8:N214,"TBC")))</f>
        <v>TBC127</v>
      </c>
      <c r="G214" s="14" t="str">
        <f>'Lookup Admin'!A208</f>
        <v>S1</v>
      </c>
      <c r="H214" s="13" t="str">
        <f>'Lookup Admin'!E208</f>
        <v>Is there a backup/standby system for automatic chlorine dosing or an automatic shutdown arrangement?</v>
      </c>
      <c r="I214" s="165" t="str">
        <f>IF($I$213="N/A","N/A","TBC")</f>
        <v>TBC</v>
      </c>
      <c r="J214" s="15" t="str">
        <f>IF(I214="N/A","N/A",IF(I214=VLOOKUP(G214,'Lookup Admin'!A:C,3,FALSE),"H",""))</f>
        <v/>
      </c>
      <c r="K214" s="75"/>
      <c r="L214" s="115">
        <f>VLOOKUP(G214,'Lookup Admin'!A:D,4,FALSE)</f>
        <v>5</v>
      </c>
      <c r="M214" s="94" t="str">
        <f t="shared" ref="M214:M218" si="44">IF(I214="TBC",IF(I214="N/A","","TBC"),IF(J214="H",IF(K214="","Likelihood Required",IF(K214*L214&lt;$U$10,"L", IF(K214*L214&lt;$U$11,"M",IF(K214*L214&lt;=$U$12,"H","VH")))),""))</f>
        <v>TBC</v>
      </c>
      <c r="N214" s="9"/>
    </row>
    <row r="215" spans="1:21" ht="45" x14ac:dyDescent="0.25">
      <c r="A215" s="32" t="str">
        <f t="shared" si="38"/>
        <v>TBC128</v>
      </c>
      <c r="B215" s="32" t="str">
        <f>CONCATENATE("H",(COUNTIF($M$8:M215,"H")))</f>
        <v>H0</v>
      </c>
      <c r="C215" s="32" t="str">
        <f>CONCATENATE("VH",(COUNTIF($M$8:M215,"VH")))</f>
        <v>VH0</v>
      </c>
      <c r="D215" s="32" t="str">
        <f>CONCATENATE("M",(COUNTIF($M$8:N215,"M")))</f>
        <v>M0</v>
      </c>
      <c r="E215" s="32" t="str">
        <f>CONCATENATE("L",(COUNTIF($M$8:N215,"L")))</f>
        <v>L0</v>
      </c>
      <c r="F215" s="32" t="str">
        <f>CONCATENATE("TBC",(COUNTIF($M$8:N215,"TBC")))</f>
        <v>TBC128</v>
      </c>
      <c r="G215" s="14" t="str">
        <f>'Lookup Admin'!A209</f>
        <v>S2</v>
      </c>
      <c r="H215" s="13" t="str">
        <f>'Lookup Admin'!E209</f>
        <v>Is there evidence that maintenance has been carried out of the disinfection system within the last 12 months?</v>
      </c>
      <c r="I215" s="165" t="str">
        <f t="shared" ref="I215:I218" si="45">IF($I$213="N/A","N/A","TBC")</f>
        <v>TBC</v>
      </c>
      <c r="J215" s="15" t="str">
        <f>IF(I215="N/A","N/A",IF(I215=VLOOKUP(G215,'Lookup Admin'!A:C,3,FALSE),"H",""))</f>
        <v/>
      </c>
      <c r="K215" s="1"/>
      <c r="L215" s="115">
        <f>VLOOKUP(G215,'Lookup Admin'!A:D,4,FALSE)</f>
        <v>5</v>
      </c>
      <c r="M215" s="94" t="str">
        <f t="shared" si="44"/>
        <v>TBC</v>
      </c>
      <c r="N215" s="9"/>
    </row>
    <row r="216" spans="1:21" ht="30" x14ac:dyDescent="0.25">
      <c r="A216" s="32" t="str">
        <f t="shared" si="38"/>
        <v>TBC129</v>
      </c>
      <c r="B216" s="32" t="str">
        <f>CONCATENATE("H",(COUNTIF($M$8:M216,"H")))</f>
        <v>H0</v>
      </c>
      <c r="C216" s="32" t="str">
        <f>CONCATENATE("VH",(COUNTIF($M$8:M216,"VH")))</f>
        <v>VH0</v>
      </c>
      <c r="D216" s="32" t="str">
        <f>CONCATENATE("M",(COUNTIF($M$8:N216,"M")))</f>
        <v>M0</v>
      </c>
      <c r="E216" s="32" t="str">
        <f>CONCATENATE("L",(COUNTIF($M$8:N216,"L")))</f>
        <v>L0</v>
      </c>
      <c r="F216" s="32" t="str">
        <f>CONCATENATE("TBC",(COUNTIF($M$8:N216,"TBC")))</f>
        <v>TBC129</v>
      </c>
      <c r="G216" s="14" t="str">
        <f>'Lookup Admin'!A210</f>
        <v>S3</v>
      </c>
      <c r="H216" s="13" t="str">
        <f>'Lookup Admin'!E210</f>
        <v>Is there an appropriate alarm in the event of loss of chlorine dosing?</v>
      </c>
      <c r="I216" s="165" t="str">
        <f t="shared" si="45"/>
        <v>TBC</v>
      </c>
      <c r="J216" s="15" t="str">
        <f>IF(I216="N/A","N/A",IF(I216=VLOOKUP(G216,'Lookup Admin'!A:C,3,FALSE),"H",""))</f>
        <v/>
      </c>
      <c r="K216" s="1"/>
      <c r="L216" s="115">
        <f>VLOOKUP(G216,'Lookup Admin'!A:D,4,FALSE)</f>
        <v>5</v>
      </c>
      <c r="M216" s="94" t="str">
        <f t="shared" si="44"/>
        <v>TBC</v>
      </c>
      <c r="N216" s="9"/>
    </row>
    <row r="217" spans="1:21" ht="30" x14ac:dyDescent="0.25">
      <c r="A217" s="32" t="str">
        <f t="shared" si="38"/>
        <v>TBC130</v>
      </c>
      <c r="B217" s="32" t="str">
        <f>CONCATENATE("H",(COUNTIF($M$8:M217,"H")))</f>
        <v>H0</v>
      </c>
      <c r="C217" s="32" t="str">
        <f>CONCATENATE("VH",(COUNTIF($M$8:M217,"VH")))</f>
        <v>VH0</v>
      </c>
      <c r="D217" s="32" t="str">
        <f>CONCATENATE("M",(COUNTIF($M$8:N217,"M")))</f>
        <v>M0</v>
      </c>
      <c r="E217" s="32" t="str">
        <f>CONCATENATE("L",(COUNTIF($M$8:N217,"L")))</f>
        <v>L0</v>
      </c>
      <c r="F217" s="32" t="str">
        <f>CONCATENATE("TBC",(COUNTIF($M$8:N217,"TBC")))</f>
        <v>TBC130</v>
      </c>
      <c r="G217" s="14" t="str">
        <f>'Lookup Admin'!A211</f>
        <v>S4</v>
      </c>
      <c r="H217" s="13" t="str">
        <f>'Lookup Admin'!E211</f>
        <v xml:space="preserve">Are the chemicals of drinking water grade i.e. approved for use in drinking water supplies? </v>
      </c>
      <c r="I217" s="165" t="str">
        <f t="shared" si="45"/>
        <v>TBC</v>
      </c>
      <c r="J217" s="15" t="str">
        <f>IF(I217="N/A","N/A",IF(I217=VLOOKUP(G217,'Lookup Admin'!A:C,3,FALSE),"H",""))</f>
        <v/>
      </c>
      <c r="K217" s="1"/>
      <c r="L217" s="115">
        <f>VLOOKUP(G217,'Lookup Admin'!A:D,4,FALSE)</f>
        <v>3</v>
      </c>
      <c r="M217" s="94" t="str">
        <f t="shared" si="44"/>
        <v>TBC</v>
      </c>
      <c r="N217" s="9"/>
    </row>
    <row r="218" spans="1:21" x14ac:dyDescent="0.25">
      <c r="A218" s="32" t="str">
        <f t="shared" si="38"/>
        <v>TBC131</v>
      </c>
      <c r="B218" s="32" t="str">
        <f>CONCATENATE("H",(COUNTIF($M$8:M218,"H")))</f>
        <v>H0</v>
      </c>
      <c r="C218" s="32" t="str">
        <f>CONCATENATE("VH",(COUNTIF($M$8:M218,"VH")))</f>
        <v>VH0</v>
      </c>
      <c r="D218" s="32" t="str">
        <f>CONCATENATE("M",(COUNTIF($M$8:N218,"M")))</f>
        <v>M0</v>
      </c>
      <c r="E218" s="32" t="str">
        <f>CONCATENATE("L",(COUNTIF($M$8:N218,"L")))</f>
        <v>L0</v>
      </c>
      <c r="F218" s="32" t="str">
        <f>CONCATENATE("TBC",(COUNTIF($M$8:N218,"TBC")))</f>
        <v>TBC131</v>
      </c>
      <c r="G218" s="14" t="str">
        <f>'Lookup Admin'!A212</f>
        <v>S5</v>
      </c>
      <c r="H218" s="13" t="str">
        <f>'Lookup Admin'!E212</f>
        <v>Is the existing dosing effective?</v>
      </c>
      <c r="I218" s="165" t="str">
        <f t="shared" si="45"/>
        <v>TBC</v>
      </c>
      <c r="J218" s="15" t="str">
        <f>IF(I218="N/A","N/A",IF(I218=VLOOKUP(G218,'Lookup Admin'!A:C,3,FALSE),"H",""))</f>
        <v/>
      </c>
      <c r="K218" s="1"/>
      <c r="L218" s="115">
        <f>VLOOKUP(G218,'Lookup Admin'!A:D,4,FALSE)</f>
        <v>5</v>
      </c>
      <c r="M218" s="94" t="str">
        <f t="shared" si="44"/>
        <v>TBC</v>
      </c>
      <c r="N218" s="9"/>
    </row>
    <row r="219" spans="1:21" x14ac:dyDescent="0.25">
      <c r="A219" s="32" t="b">
        <f t="shared" si="38"/>
        <v>0</v>
      </c>
      <c r="B219" s="32" t="str">
        <f>CONCATENATE("H",(COUNTIF($M$8:M219,"H")))</f>
        <v>H0</v>
      </c>
      <c r="C219" s="32" t="str">
        <f>CONCATENATE("VH",(COUNTIF($M$8:M219,"VH")))</f>
        <v>VH0</v>
      </c>
      <c r="D219" s="32" t="str">
        <f>CONCATENATE("M",(COUNTIF($M$8:N219,"M")))</f>
        <v>M0</v>
      </c>
      <c r="E219" s="32" t="str">
        <f>CONCATENATE("L",(COUNTIF($M$8:N219,"L")))</f>
        <v>L0</v>
      </c>
      <c r="F219" s="32" t="str">
        <f>CONCATENATE("TBC",(COUNTIF($M$8:N219,"TBC")))</f>
        <v>TBC131</v>
      </c>
      <c r="G219" s="14" t="str">
        <f>'Lookup Admin'!A213</f>
        <v>S6</v>
      </c>
      <c r="H219" s="64"/>
      <c r="I219" s="165" t="s">
        <v>321</v>
      </c>
      <c r="J219" s="15" t="str">
        <f>IF(I219="N/A","N/A",IF(I219=VLOOKUP(G219,'Lookup Admin'!A:C,3,FALSE),"H",""))</f>
        <v>N/A</v>
      </c>
      <c r="K219" s="75"/>
      <c r="L219" s="75"/>
      <c r="M219" s="94" t="str">
        <f t="shared" ref="M219:M279" si="46">IF(I219="TBC",IF(I219="N/A","","TBC"),IF(J219="H",IF(K219="","Likelihood Required",IF(K219*L219&lt;$U$10,"L", IF(K219*L219&lt;$U$11,"M",IF(K219*L219&lt;=$U$12,"H","VH")))),""))</f>
        <v/>
      </c>
      <c r="N219" s="9"/>
    </row>
    <row r="220" spans="1:21" x14ac:dyDescent="0.25">
      <c r="A220" s="32" t="b">
        <f t="shared" si="38"/>
        <v>0</v>
      </c>
      <c r="B220" s="32" t="str">
        <f>CONCATENATE("H",(COUNTIF($M$8:M220,"H")))</f>
        <v>H0</v>
      </c>
      <c r="C220" s="32" t="str">
        <f>CONCATENATE("VH",(COUNTIF($M$8:M220,"VH")))</f>
        <v>VH0</v>
      </c>
      <c r="D220" s="32" t="str">
        <f>CONCATENATE("M",(COUNTIF($M$8:N220,"M")))</f>
        <v>M0</v>
      </c>
      <c r="E220" s="32" t="str">
        <f>CONCATENATE("L",(COUNTIF($M$8:N220,"L")))</f>
        <v>L0</v>
      </c>
      <c r="F220" s="32" t="str">
        <f>CONCATENATE("TBC",(COUNTIF($M$8:N220,"TBC")))</f>
        <v>TBC131</v>
      </c>
      <c r="G220" s="14" t="str">
        <f>'Lookup Admin'!A214</f>
        <v>S7</v>
      </c>
      <c r="H220" s="64"/>
      <c r="I220" s="165" t="s">
        <v>321</v>
      </c>
      <c r="J220" s="15" t="str">
        <f>IF(I220="N/A","N/A",IF(I220=VLOOKUP(G220,'Lookup Admin'!A:C,3,FALSE),"H",""))</f>
        <v>N/A</v>
      </c>
      <c r="K220" s="75"/>
      <c r="L220" s="75"/>
      <c r="M220" s="94" t="str">
        <f t="shared" si="46"/>
        <v/>
      </c>
      <c r="N220" s="9"/>
    </row>
    <row r="221" spans="1:21" x14ac:dyDescent="0.25">
      <c r="A221" s="32" t="b">
        <f t="shared" si="38"/>
        <v>0</v>
      </c>
      <c r="B221" s="32" t="str">
        <f>CONCATENATE("H",(COUNTIF($M$8:M221,"H")))</f>
        <v>H0</v>
      </c>
      <c r="C221" s="32" t="str">
        <f>CONCATENATE("VH",(COUNTIF($M$8:M221,"VH")))</f>
        <v>VH0</v>
      </c>
      <c r="D221" s="32" t="str">
        <f>CONCATENATE("M",(COUNTIF($M$8:N221,"M")))</f>
        <v>M0</v>
      </c>
      <c r="E221" s="32" t="str">
        <f>CONCATENATE("L",(COUNTIF($M$8:N221,"L")))</f>
        <v>L0</v>
      </c>
      <c r="F221" s="32" t="str">
        <f>CONCATENATE("TBC",(COUNTIF($M$8:N221,"TBC")))</f>
        <v>TBC131</v>
      </c>
      <c r="G221" s="14" t="str">
        <f>'Lookup Admin'!A215</f>
        <v>S8</v>
      </c>
      <c r="H221" s="64"/>
      <c r="I221" s="165" t="s">
        <v>321</v>
      </c>
      <c r="J221" s="15" t="str">
        <f>IF(I221="N/A","N/A",IF(I221=VLOOKUP(G221,'Lookup Admin'!A:C,3,FALSE),"H",""))</f>
        <v>N/A</v>
      </c>
      <c r="K221" s="75"/>
      <c r="L221" s="75"/>
      <c r="M221" s="94" t="str">
        <f t="shared" si="46"/>
        <v/>
      </c>
      <c r="N221" s="9"/>
    </row>
    <row r="222" spans="1:21" s="17" customFormat="1" ht="33.75" customHeight="1" x14ac:dyDescent="0.25">
      <c r="A222" s="32"/>
      <c r="B222" s="32"/>
      <c r="C222" s="32"/>
      <c r="D222" s="32"/>
      <c r="E222" s="32"/>
      <c r="F222" s="32"/>
      <c r="G222" s="224" t="str">
        <f>'Lookup Admin'!A216</f>
        <v>Section T - TREATMENT PLANT: Other (answer for any treatment process)</v>
      </c>
      <c r="H222" s="225"/>
      <c r="I222" s="76"/>
      <c r="J222" s="15" t="str">
        <f>IF(I222="N/A","N/A",IF(I222=VLOOKUP(G222,'Lookup Admin'!A:C,3,FALSE),"H",""))</f>
        <v>H</v>
      </c>
      <c r="K222" s="96"/>
      <c r="L222" s="96"/>
      <c r="M222" s="94"/>
      <c r="N222" s="100"/>
      <c r="P222" s="62"/>
      <c r="Q222" s="62"/>
      <c r="R222" s="62"/>
      <c r="S222" s="62"/>
      <c r="T222" s="62"/>
      <c r="U222" s="62"/>
    </row>
    <row r="223" spans="1:21" ht="30" x14ac:dyDescent="0.25">
      <c r="A223" s="32" t="str">
        <f t="shared" si="38"/>
        <v>TBC132</v>
      </c>
      <c r="B223" s="32" t="str">
        <f>CONCATENATE("H",(COUNTIF($M$8:M223,"H")))</f>
        <v>H0</v>
      </c>
      <c r="C223" s="32" t="str">
        <f>CONCATENATE("VH",(COUNTIF($M$8:M223,"VH")))</f>
        <v>VH0</v>
      </c>
      <c r="D223" s="32" t="str">
        <f>CONCATENATE("M",(COUNTIF($M$8:N223,"M")))</f>
        <v>M0</v>
      </c>
      <c r="E223" s="32" t="str">
        <f>CONCATENATE("L",(COUNTIF($M$8:N223,"L")))</f>
        <v>L0</v>
      </c>
      <c r="F223" s="32" t="str">
        <f>CONCATENATE("TBC",(COUNTIF($M$8:N223,"TBC")))</f>
        <v>TBC132</v>
      </c>
      <c r="G223" s="14" t="str">
        <f>'Lookup Admin'!A217</f>
        <v>T1</v>
      </c>
      <c r="H223" s="13" t="str">
        <f>'Lookup Admin'!E217</f>
        <v>Are all chemicals used for water treatment approved and in date?</v>
      </c>
      <c r="I223" s="165" t="s">
        <v>320</v>
      </c>
      <c r="J223" s="15" t="str">
        <f>IF(I223="N/A","N/A",IF(I223=VLOOKUP(G223,'Lookup Admin'!A:C,3,FALSE),"H",""))</f>
        <v/>
      </c>
      <c r="K223" s="1"/>
      <c r="L223" s="115">
        <f>VLOOKUP(G223,'Lookup Admin'!A:D,4,FALSE)</f>
        <v>5</v>
      </c>
      <c r="M223" s="94" t="str">
        <f t="shared" ref="M223:M232" si="47">IF(I223="TBC",IF(I223="N/A","","TBC"),IF(J223="H",IF(K223="","Likelihood Required",IF(K223*L223&lt;$U$10,"L", IF(K223*L223&lt;$U$11,"M",IF(K223*L223&lt;=$U$12,"H","VH")))),""))</f>
        <v>TBC</v>
      </c>
      <c r="N223" s="9"/>
    </row>
    <row r="224" spans="1:21" ht="45" x14ac:dyDescent="0.25">
      <c r="A224" s="32" t="str">
        <f t="shared" si="38"/>
        <v>TBC133</v>
      </c>
      <c r="B224" s="32" t="str">
        <f>CONCATENATE("H",(COUNTIF($M$8:M224,"H")))</f>
        <v>H0</v>
      </c>
      <c r="C224" s="32" t="str">
        <f>CONCATENATE("VH",(COUNTIF($M$8:M224,"VH")))</f>
        <v>VH0</v>
      </c>
      <c r="D224" s="32" t="str">
        <f>CONCATENATE("M",(COUNTIF($M$8:N224,"M")))</f>
        <v>M0</v>
      </c>
      <c r="E224" s="32" t="str">
        <f>CONCATENATE("L",(COUNTIF($M$8:N224,"L")))</f>
        <v>L0</v>
      </c>
      <c r="F224" s="32" t="str">
        <f>CONCATENATE("TBC",(COUNTIF($M$8:N224,"TBC")))</f>
        <v>TBC133</v>
      </c>
      <c r="G224" s="14" t="str">
        <f>'Lookup Admin'!A218</f>
        <v>T2</v>
      </c>
      <c r="H224" s="13" t="str">
        <f>'Lookup Admin'!E218</f>
        <v>Are there controls in place for chemical deliveries to avoid chemicals being added to the wrong storage vessel?</v>
      </c>
      <c r="I224" s="165" t="s">
        <v>320</v>
      </c>
      <c r="J224" s="15" t="str">
        <f>IF(I224="N/A","N/A",IF(I224=VLOOKUP(G224,'Lookup Admin'!A:C,3,FALSE),"H",""))</f>
        <v/>
      </c>
      <c r="K224" s="1"/>
      <c r="L224" s="115">
        <f>VLOOKUP(G224,'Lookup Admin'!A:D,4,FALSE)</f>
        <v>4</v>
      </c>
      <c r="M224" s="94" t="str">
        <f t="shared" si="47"/>
        <v>TBC</v>
      </c>
      <c r="N224" s="9"/>
    </row>
    <row r="225" spans="1:21" ht="30" x14ac:dyDescent="0.25">
      <c r="A225" s="32" t="str">
        <f t="shared" si="38"/>
        <v>TBC134</v>
      </c>
      <c r="B225" s="32" t="str">
        <f>CONCATENATE("H",(COUNTIF($M$8:M225,"H")))</f>
        <v>H0</v>
      </c>
      <c r="C225" s="32" t="str">
        <f>CONCATENATE("VH",(COUNTIF($M$8:M225,"VH")))</f>
        <v>VH0</v>
      </c>
      <c r="D225" s="32" t="str">
        <f>CONCATENATE("M",(COUNTIF($M$8:N225,"M")))</f>
        <v>M0</v>
      </c>
      <c r="E225" s="32" t="str">
        <f>CONCATENATE("L",(COUNTIF($M$8:N225,"L")))</f>
        <v>L0</v>
      </c>
      <c r="F225" s="32" t="str">
        <f>CONCATENATE("TBC",(COUNTIF($M$8:N225,"TBC")))</f>
        <v>TBC134</v>
      </c>
      <c r="G225" s="14" t="str">
        <f>'Lookup Admin'!A219</f>
        <v>T3</v>
      </c>
      <c r="H225" s="13" t="str">
        <f>'Lookup Admin'!E219</f>
        <v>Are chemical injection point(s) protected against potential damage e.g. covered, frost proofing, etc?</v>
      </c>
      <c r="I225" s="165" t="str">
        <f t="shared" ref="I225:I232" si="48">IF($I$222="N/A","N/A","TBC")</f>
        <v>TBC</v>
      </c>
      <c r="J225" s="15" t="str">
        <f>IF(I225="N/A","N/A",IF(I225=VLOOKUP(G225,'Lookup Admin'!A:C,3,FALSE),"H",""))</f>
        <v/>
      </c>
      <c r="K225" s="1"/>
      <c r="L225" s="115">
        <f>VLOOKUP(G225,'Lookup Admin'!A:D,4,FALSE)</f>
        <v>5</v>
      </c>
      <c r="M225" s="94" t="str">
        <f t="shared" si="47"/>
        <v>TBC</v>
      </c>
      <c r="N225" s="9"/>
    </row>
    <row r="226" spans="1:21" ht="30" x14ac:dyDescent="0.25">
      <c r="A226" s="32" t="str">
        <f t="shared" si="38"/>
        <v>TBC135</v>
      </c>
      <c r="B226" s="32" t="str">
        <f>CONCATENATE("H",(COUNTIF($M$8:M226,"H")))</f>
        <v>H0</v>
      </c>
      <c r="C226" s="32" t="str">
        <f>CONCATENATE("VH",(COUNTIF($M$8:M226,"VH")))</f>
        <v>VH0</v>
      </c>
      <c r="D226" s="32" t="str">
        <f>CONCATENATE("M",(COUNTIF($M$8:N226,"M")))</f>
        <v>M0</v>
      </c>
      <c r="E226" s="32" t="str">
        <f>CONCATENATE("L",(COUNTIF($M$8:N226,"L")))</f>
        <v>L0</v>
      </c>
      <c r="F226" s="32" t="str">
        <f>CONCATENATE("TBC",(COUNTIF($M$8:N226,"TBC")))</f>
        <v>TBC135</v>
      </c>
      <c r="G226" s="14" t="str">
        <f>'Lookup Admin'!A220</f>
        <v>T4</v>
      </c>
      <c r="H226" s="13" t="str">
        <f>'Lookup Admin'!E220</f>
        <v>Are there procedures in place to ensure treatment is re-established after any loss of power supply?</v>
      </c>
      <c r="I226" s="165" t="str">
        <f t="shared" si="48"/>
        <v>TBC</v>
      </c>
      <c r="J226" s="15" t="str">
        <f>IF(I226="N/A","N/A",IF(I226=VLOOKUP(G226,'Lookup Admin'!A:C,3,FALSE),"H",""))</f>
        <v/>
      </c>
      <c r="K226" s="1"/>
      <c r="L226" s="115">
        <f>VLOOKUP(G226,'Lookup Admin'!A:D,4,FALSE)</f>
        <v>5</v>
      </c>
      <c r="M226" s="94" t="str">
        <f t="shared" si="47"/>
        <v>TBC</v>
      </c>
      <c r="N226" s="9"/>
    </row>
    <row r="227" spans="1:21" ht="30" x14ac:dyDescent="0.25">
      <c r="A227" s="32" t="str">
        <f t="shared" si="38"/>
        <v>TBC136</v>
      </c>
      <c r="B227" s="32" t="str">
        <f>CONCATENATE("H",(COUNTIF($M$8:M227,"H")))</f>
        <v>H0</v>
      </c>
      <c r="C227" s="32" t="str">
        <f>CONCATENATE("VH",(COUNTIF($M$8:M227,"VH")))</f>
        <v>VH0</v>
      </c>
      <c r="D227" s="32" t="str">
        <f>CONCATENATE("M",(COUNTIF($M$8:N227,"M")))</f>
        <v>M0</v>
      </c>
      <c r="E227" s="32" t="str">
        <f>CONCATENATE("L",(COUNTIF($M$8:N227,"L")))</f>
        <v>L0</v>
      </c>
      <c r="F227" s="32" t="str">
        <f>CONCATENATE("TBC",(COUNTIF($M$8:N227,"TBC")))</f>
        <v>TBC136</v>
      </c>
      <c r="G227" s="14" t="str">
        <f>'Lookup Admin'!A221</f>
        <v>T5</v>
      </c>
      <c r="H227" s="13" t="str">
        <f>'Lookup Admin'!E221</f>
        <v>Is there a power back-up or alternative power supply?</v>
      </c>
      <c r="I227" s="165" t="str">
        <f t="shared" si="48"/>
        <v>TBC</v>
      </c>
      <c r="J227" s="15" t="str">
        <f>IF(I227="N/A","N/A",IF(I227=VLOOKUP(G227,'Lookup Admin'!A:C,3,FALSE),"H",""))</f>
        <v/>
      </c>
      <c r="K227" s="1"/>
      <c r="L227" s="115">
        <f>VLOOKUP(G227,'Lookup Admin'!A:D,4,FALSE)</f>
        <v>5</v>
      </c>
      <c r="M227" s="94" t="str">
        <f t="shared" si="47"/>
        <v>TBC</v>
      </c>
      <c r="N227" s="9"/>
    </row>
    <row r="228" spans="1:21" ht="30" x14ac:dyDescent="0.25">
      <c r="A228" s="32" t="str">
        <f t="shared" si="38"/>
        <v>TBC137</v>
      </c>
      <c r="B228" s="32" t="str">
        <f>CONCATENATE("H",(COUNTIF($M$8:M228,"H")))</f>
        <v>H0</v>
      </c>
      <c r="C228" s="32" t="str">
        <f>CONCATENATE("VH",(COUNTIF($M$8:M228,"VH")))</f>
        <v>VH0</v>
      </c>
      <c r="D228" s="32" t="str">
        <f>CONCATENATE("M",(COUNTIF($M$8:N228,"M")))</f>
        <v>M0</v>
      </c>
      <c r="E228" s="32" t="str">
        <f>CONCATENATE("L",(COUNTIF($M$8:N228,"L")))</f>
        <v>L0</v>
      </c>
      <c r="F228" s="32" t="str">
        <f>CONCATENATE("TBC",(COUNTIF($M$8:N228,"TBC")))</f>
        <v>TBC137</v>
      </c>
      <c r="G228" s="14" t="str">
        <f>'Lookup Admin'!A222</f>
        <v>T6</v>
      </c>
      <c r="H228" s="13" t="str">
        <f>'Lookup Admin'!E222</f>
        <v>Is the treatment plant adequately protected against vandalism?</v>
      </c>
      <c r="I228" s="165" t="str">
        <f t="shared" si="48"/>
        <v>TBC</v>
      </c>
      <c r="J228" s="15" t="str">
        <f>IF(I228="N/A","N/A",IF(I228=VLOOKUP(G228,'Lookup Admin'!A:C,3,FALSE),"H",""))</f>
        <v/>
      </c>
      <c r="K228" s="1"/>
      <c r="L228" s="115">
        <f>VLOOKUP(G228,'Lookup Admin'!A:D,4,FALSE)</f>
        <v>5</v>
      </c>
      <c r="M228" s="94" t="str">
        <f t="shared" si="47"/>
        <v>TBC</v>
      </c>
      <c r="N228" s="9"/>
    </row>
    <row r="229" spans="1:21" ht="30" x14ac:dyDescent="0.25">
      <c r="A229" s="32" t="str">
        <f t="shared" si="38"/>
        <v>TBC138</v>
      </c>
      <c r="B229" s="32" t="str">
        <f>CONCATENATE("H",(COUNTIF($M$8:M229,"H")))</f>
        <v>H0</v>
      </c>
      <c r="C229" s="32" t="str">
        <f>CONCATENATE("VH",(COUNTIF($M$8:M229,"VH")))</f>
        <v>VH0</v>
      </c>
      <c r="D229" s="32" t="str">
        <f>CONCATENATE("M",(COUNTIF($M$8:N229,"M")))</f>
        <v>M0</v>
      </c>
      <c r="E229" s="32" t="str">
        <f>CONCATENATE("L",(COUNTIF($M$8:N229,"L")))</f>
        <v>L0</v>
      </c>
      <c r="F229" s="32" t="str">
        <f>CONCATENATE("TBC",(COUNTIF($M$8:N229,"TBC")))</f>
        <v>TBC138</v>
      </c>
      <c r="G229" s="14" t="str">
        <f>'Lookup Admin'!A223</f>
        <v>T7</v>
      </c>
      <c r="H229" s="13" t="str">
        <f>'Lookup Admin'!E223</f>
        <v>Is the site liable to flooding which would result in loss or restriction of treatment process?</v>
      </c>
      <c r="I229" s="165" t="str">
        <f t="shared" si="48"/>
        <v>TBC</v>
      </c>
      <c r="J229" s="15" t="str">
        <f>IF(I229="N/A","N/A",IF(I229=VLOOKUP(G229,'Lookup Admin'!A:C,3,FALSE),"H",""))</f>
        <v/>
      </c>
      <c r="K229" s="1"/>
      <c r="L229" s="115">
        <f>VLOOKUP(G229,'Lookup Admin'!A:D,4,FALSE)</f>
        <v>5</v>
      </c>
      <c r="M229" s="94" t="str">
        <f t="shared" si="47"/>
        <v>TBC</v>
      </c>
      <c r="N229" s="9"/>
    </row>
    <row r="230" spans="1:21" ht="30" x14ac:dyDescent="0.25">
      <c r="A230" s="32" t="str">
        <f t="shared" si="38"/>
        <v>TBC139</v>
      </c>
      <c r="B230" s="32" t="str">
        <f>CONCATENATE("H",(COUNTIF($M$8:M230,"H")))</f>
        <v>H0</v>
      </c>
      <c r="C230" s="32" t="str">
        <f>CONCATENATE("VH",(COUNTIF($M$8:M230,"VH")))</f>
        <v>VH0</v>
      </c>
      <c r="D230" s="32" t="str">
        <f>CONCATENATE("M",(COUNTIF($M$8:N230,"M")))</f>
        <v>M0</v>
      </c>
      <c r="E230" s="32" t="str">
        <f>CONCATENATE("L",(COUNTIF($M$8:N230,"L")))</f>
        <v>L0</v>
      </c>
      <c r="F230" s="32" t="str">
        <f>CONCATENATE("TBC",(COUNTIF($M$8:N230,"TBC")))</f>
        <v>TBC139</v>
      </c>
      <c r="G230" s="14" t="str">
        <f>'Lookup Admin'!A224</f>
        <v>T8</v>
      </c>
      <c r="H230" s="13" t="str">
        <f>'Lookup Admin'!E224</f>
        <v>Could access to the plant be lost or restricted due to weather extremes or other events?</v>
      </c>
      <c r="I230" s="165" t="str">
        <f t="shared" si="48"/>
        <v>TBC</v>
      </c>
      <c r="J230" s="15" t="str">
        <f>IF(I230="N/A","N/A",IF(I230=VLOOKUP(G230,'Lookup Admin'!A:C,3,FALSE),"H",""))</f>
        <v/>
      </c>
      <c r="K230" s="1"/>
      <c r="L230" s="115">
        <f>VLOOKUP(G230,'Lookup Admin'!A:D,4,FALSE)</f>
        <v>4</v>
      </c>
      <c r="M230" s="94" t="str">
        <f t="shared" si="47"/>
        <v>TBC</v>
      </c>
      <c r="N230" s="9"/>
    </row>
    <row r="231" spans="1:21" ht="30" x14ac:dyDescent="0.25">
      <c r="A231" s="32" t="str">
        <f t="shared" si="38"/>
        <v>TBC140</v>
      </c>
      <c r="B231" s="32" t="str">
        <f>CONCATENATE("H",(COUNTIF($M$8:M231,"H")))</f>
        <v>H0</v>
      </c>
      <c r="C231" s="32" t="str">
        <f>CONCATENATE("VH",(COUNTIF($M$8:M231,"VH")))</f>
        <v>VH0</v>
      </c>
      <c r="D231" s="32" t="str">
        <f>CONCATENATE("M",(COUNTIF($M$8:N231,"M")))</f>
        <v>M0</v>
      </c>
      <c r="E231" s="32" t="str">
        <f>CONCATENATE("L",(COUNTIF($M$8:N231,"L")))</f>
        <v>L0</v>
      </c>
      <c r="F231" s="32" t="str">
        <f>CONCATENATE("TBC",(COUNTIF($M$8:N231,"TBC")))</f>
        <v>TBC140</v>
      </c>
      <c r="G231" s="14" t="str">
        <f>'Lookup Admin'!A225</f>
        <v>T9</v>
      </c>
      <c r="H231" s="13" t="str">
        <f>'Lookup Admin'!E225</f>
        <v xml:space="preserve">Could adverse weather conditions render the treatment process and/or chemicals ineffective? </v>
      </c>
      <c r="I231" s="165" t="str">
        <f t="shared" si="48"/>
        <v>TBC</v>
      </c>
      <c r="J231" s="15" t="str">
        <f>IF(I231="N/A","N/A",IF(I231=VLOOKUP(G231,'Lookup Admin'!A:C,3,FALSE),"H",""))</f>
        <v/>
      </c>
      <c r="K231" s="1"/>
      <c r="L231" s="115">
        <f>VLOOKUP(G231,'Lookup Admin'!A:D,4,FALSE)</f>
        <v>5</v>
      </c>
      <c r="M231" s="94" t="str">
        <f t="shared" si="47"/>
        <v>TBC</v>
      </c>
      <c r="N231" s="9"/>
    </row>
    <row r="232" spans="1:21" x14ac:dyDescent="0.25">
      <c r="A232" s="32" t="str">
        <f t="shared" si="38"/>
        <v>TBC141</v>
      </c>
      <c r="B232" s="32" t="str">
        <f>CONCATENATE("H",(COUNTIF($M$8:M232,"H")))</f>
        <v>H0</v>
      </c>
      <c r="C232" s="32" t="str">
        <f>CONCATENATE("VH",(COUNTIF($M$8:M232,"VH")))</f>
        <v>VH0</v>
      </c>
      <c r="D232" s="32" t="str">
        <f>CONCATENATE("M",(COUNTIF($M$8:N232,"M")))</f>
        <v>M0</v>
      </c>
      <c r="E232" s="32" t="str">
        <f>CONCATENATE("L",(COUNTIF($M$8:N232,"L")))</f>
        <v>L0</v>
      </c>
      <c r="F232" s="32" t="str">
        <f>CONCATENATE("TBC",(COUNTIF($M$8:N232,"TBC")))</f>
        <v>TBC141</v>
      </c>
      <c r="G232" s="14" t="str">
        <f>'Lookup Admin'!A226</f>
        <v>T10</v>
      </c>
      <c r="H232" s="13" t="str">
        <f>'Lookup Admin'!E226</f>
        <v>Are stored chemicals or oil adequately bunded?</v>
      </c>
      <c r="I232" s="165" t="str">
        <f t="shared" si="48"/>
        <v>TBC</v>
      </c>
      <c r="J232" s="15" t="str">
        <f>IF(I232="N/A","N/A",IF(I232=VLOOKUP(G232,'Lookup Admin'!A:C,3,FALSE),"H",""))</f>
        <v/>
      </c>
      <c r="K232" s="1"/>
      <c r="L232" s="115">
        <f>VLOOKUP(G232,'Lookup Admin'!A:D,4,FALSE)</f>
        <v>4</v>
      </c>
      <c r="M232" s="94" t="str">
        <f t="shared" si="47"/>
        <v>TBC</v>
      </c>
      <c r="N232" s="9"/>
    </row>
    <row r="233" spans="1:21" x14ac:dyDescent="0.25">
      <c r="A233" s="32" t="b">
        <f t="shared" si="38"/>
        <v>0</v>
      </c>
      <c r="B233" s="32" t="str">
        <f>CONCATENATE("H",(COUNTIF($M$8:M233,"H")))</f>
        <v>H0</v>
      </c>
      <c r="C233" s="32" t="str">
        <f>CONCATENATE("VH",(COUNTIF($M$8:M233,"VH")))</f>
        <v>VH0</v>
      </c>
      <c r="D233" s="32" t="str">
        <f>CONCATENATE("M",(COUNTIF($M$8:N233,"M")))</f>
        <v>M0</v>
      </c>
      <c r="E233" s="32" t="str">
        <f>CONCATENATE("L",(COUNTIF($M$8:N233,"L")))</f>
        <v>L0</v>
      </c>
      <c r="F233" s="32" t="str">
        <f>CONCATENATE("TBC",(COUNTIF($M$8:N233,"TBC")))</f>
        <v>TBC141</v>
      </c>
      <c r="G233" s="14" t="str">
        <f>'Lookup Admin'!A227</f>
        <v>T11</v>
      </c>
      <c r="H233" s="64"/>
      <c r="I233" s="165" t="s">
        <v>321</v>
      </c>
      <c r="J233" s="15" t="str">
        <f>IF(I233="N/A","N/A",IF(I233=VLOOKUP(G233,'Lookup Admin'!A:C,3,FALSE),"H",""))</f>
        <v>N/A</v>
      </c>
      <c r="K233" s="75"/>
      <c r="L233" s="75"/>
      <c r="M233" s="94" t="str">
        <f t="shared" si="46"/>
        <v/>
      </c>
      <c r="N233" s="9"/>
    </row>
    <row r="234" spans="1:21" x14ac:dyDescent="0.25">
      <c r="A234" s="32" t="b">
        <f t="shared" si="38"/>
        <v>0</v>
      </c>
      <c r="B234" s="32" t="str">
        <f>CONCATENATE("H",(COUNTIF($M$8:M234,"H")))</f>
        <v>H0</v>
      </c>
      <c r="C234" s="32" t="str">
        <f>CONCATENATE("VH",(COUNTIF($M$8:M234,"VH")))</f>
        <v>VH0</v>
      </c>
      <c r="D234" s="32" t="str">
        <f>CONCATENATE("M",(COUNTIF($M$8:N234,"M")))</f>
        <v>M0</v>
      </c>
      <c r="E234" s="32" t="str">
        <f>CONCATENATE("L",(COUNTIF($M$8:N234,"L")))</f>
        <v>L0</v>
      </c>
      <c r="F234" s="32" t="str">
        <f>CONCATENATE("TBC",(COUNTIF($M$8:N234,"TBC")))</f>
        <v>TBC141</v>
      </c>
      <c r="G234" s="14" t="str">
        <f>'Lookup Admin'!A228</f>
        <v>T12</v>
      </c>
      <c r="H234" s="64"/>
      <c r="I234" s="165" t="s">
        <v>321</v>
      </c>
      <c r="J234" s="15" t="str">
        <f>IF(I234="N/A","N/A",IF(I234=VLOOKUP(G234,'Lookup Admin'!A:C,3,FALSE),"H",""))</f>
        <v>N/A</v>
      </c>
      <c r="K234" s="75"/>
      <c r="L234" s="75"/>
      <c r="M234" s="94" t="str">
        <f t="shared" si="46"/>
        <v/>
      </c>
      <c r="N234" s="9"/>
    </row>
    <row r="235" spans="1:21" x14ac:dyDescent="0.25">
      <c r="A235" s="32" t="b">
        <f t="shared" si="38"/>
        <v>0</v>
      </c>
      <c r="B235" s="32" t="str">
        <f>CONCATENATE("H",(COUNTIF($M$8:M235,"H")))</f>
        <v>H0</v>
      </c>
      <c r="C235" s="32" t="str">
        <f>CONCATENATE("VH",(COUNTIF($M$8:M235,"VH")))</f>
        <v>VH0</v>
      </c>
      <c r="D235" s="32" t="str">
        <f>CONCATENATE("M",(COUNTIF($M$8:N235,"M")))</f>
        <v>M0</v>
      </c>
      <c r="E235" s="32" t="str">
        <f>CONCATENATE("L",(COUNTIF($M$8:N235,"L")))</f>
        <v>L0</v>
      </c>
      <c r="F235" s="32" t="str">
        <f>CONCATENATE("TBC",(COUNTIF($M$8:N235,"TBC")))</f>
        <v>TBC141</v>
      </c>
      <c r="G235" s="14" t="str">
        <f>'Lookup Admin'!A229</f>
        <v>T13</v>
      </c>
      <c r="H235" s="64"/>
      <c r="I235" s="165" t="s">
        <v>321</v>
      </c>
      <c r="J235" s="15" t="str">
        <f>IF(I235="N/A","N/A",IF(I235=VLOOKUP(G235,'Lookup Admin'!A:C,3,FALSE),"H",""))</f>
        <v>N/A</v>
      </c>
      <c r="K235" s="75"/>
      <c r="L235" s="75"/>
      <c r="M235" s="94" t="str">
        <f t="shared" si="46"/>
        <v/>
      </c>
      <c r="N235" s="9"/>
    </row>
    <row r="236" spans="1:21" s="17" customFormat="1" ht="31.5" customHeight="1" x14ac:dyDescent="0.25">
      <c r="A236" s="32"/>
      <c r="B236" s="32"/>
      <c r="C236" s="32"/>
      <c r="D236" s="32"/>
      <c r="E236" s="32"/>
      <c r="F236" s="32"/>
      <c r="G236" s="224" t="str">
        <f>'Lookup Admin'!A230</f>
        <v xml:space="preserve">Section U - TREATMENT: Monitoring. Use this section for all treatment systems </v>
      </c>
      <c r="H236" s="225"/>
      <c r="I236" s="76"/>
      <c r="J236" s="15" t="str">
        <f>IF(I236="N/A","N/A",IF(I236=VLOOKUP(G236,'Lookup Admin'!A:C,3,FALSE),"H",""))</f>
        <v>H</v>
      </c>
      <c r="K236" s="96"/>
      <c r="L236" s="96"/>
      <c r="M236" s="94"/>
      <c r="N236" s="100"/>
      <c r="P236" s="62"/>
      <c r="Q236" s="62"/>
      <c r="R236" s="62"/>
      <c r="S236" s="62"/>
      <c r="T236" s="62"/>
      <c r="U236" s="62"/>
    </row>
    <row r="237" spans="1:21" x14ac:dyDescent="0.25">
      <c r="A237" s="32" t="str">
        <f t="shared" si="38"/>
        <v>TBC142</v>
      </c>
      <c r="B237" s="32" t="str">
        <f>CONCATENATE("H",(COUNTIF($M$8:M237,"H")))</f>
        <v>H0</v>
      </c>
      <c r="C237" s="32" t="str">
        <f>CONCATENATE("VH",(COUNTIF($M$8:M237,"VH")))</f>
        <v>VH0</v>
      </c>
      <c r="D237" s="32" t="str">
        <f>CONCATENATE("M",(COUNTIF($M$8:N237,"M")))</f>
        <v>M0</v>
      </c>
      <c r="E237" s="32" t="str">
        <f>CONCATENATE("L",(COUNTIF($M$8:N237,"L")))</f>
        <v>L0</v>
      </c>
      <c r="F237" s="32" t="str">
        <f>CONCATENATE("TBC",(COUNTIF($M$8:N237,"TBC")))</f>
        <v>TBC142</v>
      </c>
      <c r="G237" s="14" t="str">
        <f>'Lookup Admin'!A231</f>
        <v>U1</v>
      </c>
      <c r="H237" s="13" t="str">
        <f>'Lookup Admin'!E231</f>
        <v>Are there appropriate online monitors?</v>
      </c>
      <c r="I237" s="165" t="s">
        <v>320</v>
      </c>
      <c r="J237" s="15" t="str">
        <f>IF(I237="N/A","N/A",IF(I237=VLOOKUP(G237,'Lookup Admin'!A:C,3,FALSE),"H",""))</f>
        <v/>
      </c>
      <c r="K237" s="1"/>
      <c r="L237" s="115">
        <f>VLOOKUP(G237,'Lookup Admin'!A:D,4,FALSE)</f>
        <v>5</v>
      </c>
      <c r="M237" s="94" t="str">
        <f t="shared" ref="M237:M241" si="49">IF(I237="TBC",IF(I237="N/A","","TBC"),IF(J237="H",IF(K237="","Likelihood Required",IF(K237*L237&lt;$U$10,"L", IF(K237*L237&lt;$U$11,"M",IF(K237*L237&lt;=$U$12,"H","VH")))),""))</f>
        <v>TBC</v>
      </c>
      <c r="N237" s="9"/>
    </row>
    <row r="238" spans="1:21" x14ac:dyDescent="0.25">
      <c r="A238" s="32" t="str">
        <f t="shared" si="38"/>
        <v>TBC143</v>
      </c>
      <c r="B238" s="32" t="str">
        <f>CONCATENATE("H",(COUNTIF($M$8:M238,"H")))</f>
        <v>H0</v>
      </c>
      <c r="C238" s="32" t="str">
        <f>CONCATENATE("VH",(COUNTIF($M$8:M238,"VH")))</f>
        <v>VH0</v>
      </c>
      <c r="D238" s="32" t="str">
        <f>CONCATENATE("M",(COUNTIF($M$8:N238,"M")))</f>
        <v>M0</v>
      </c>
      <c r="E238" s="32" t="str">
        <f>CONCATENATE("L",(COUNTIF($M$8:N238,"L")))</f>
        <v>L0</v>
      </c>
      <c r="F238" s="32" t="str">
        <f>CONCATENATE("TBC",(COUNTIF($M$8:N238,"TBC")))</f>
        <v>TBC143</v>
      </c>
      <c r="G238" s="14" t="str">
        <f>'Lookup Admin'!A232</f>
        <v>U2</v>
      </c>
      <c r="H238" s="13" t="str">
        <f>'Lookup Admin'!E232</f>
        <v>Are they calibrated and maintained?</v>
      </c>
      <c r="I238" s="165" t="s">
        <v>320</v>
      </c>
      <c r="J238" s="15" t="str">
        <f>IF(I238="N/A","N/A",IF(I238=VLOOKUP(G238,'Lookup Admin'!A:C,3,FALSE),"H",""))</f>
        <v/>
      </c>
      <c r="K238" s="1"/>
      <c r="L238" s="115">
        <f>VLOOKUP(G238,'Lookup Admin'!A:D,4,FALSE)</f>
        <v>5</v>
      </c>
      <c r="M238" s="94" t="str">
        <f t="shared" si="49"/>
        <v>TBC</v>
      </c>
      <c r="N238" s="9"/>
    </row>
    <row r="239" spans="1:21" x14ac:dyDescent="0.25">
      <c r="A239" s="32" t="str">
        <f t="shared" si="38"/>
        <v>TBC144</v>
      </c>
      <c r="B239" s="32" t="str">
        <f>CONCATENATE("H",(COUNTIF($M$8:M239,"H")))</f>
        <v>H0</v>
      </c>
      <c r="C239" s="32" t="str">
        <f>CONCATENATE("VH",(COUNTIF($M$8:M239,"VH")))</f>
        <v>VH0</v>
      </c>
      <c r="D239" s="32" t="str">
        <f>CONCATENATE("M",(COUNTIF($M$8:N239,"M")))</f>
        <v>M0</v>
      </c>
      <c r="E239" s="32" t="str">
        <f>CONCATENATE("L",(COUNTIF($M$8:N239,"L")))</f>
        <v>L0</v>
      </c>
      <c r="F239" s="32" t="str">
        <f>CONCATENATE("TBC",(COUNTIF($M$8:N239,"TBC")))</f>
        <v>TBC144</v>
      </c>
      <c r="G239" s="14" t="str">
        <f>'Lookup Admin'!A233</f>
        <v>U3</v>
      </c>
      <c r="H239" s="13" t="str">
        <f>'Lookup Admin'!E233</f>
        <v>Do the on-line monitors have alarms?</v>
      </c>
      <c r="I239" s="165" t="s">
        <v>320</v>
      </c>
      <c r="J239" s="15" t="str">
        <f>IF(I239="N/A","N/A",IF(I239=VLOOKUP(G239,'Lookup Admin'!A:C,3,FALSE),"H",""))</f>
        <v/>
      </c>
      <c r="K239" s="1"/>
      <c r="L239" s="115">
        <f>VLOOKUP(G239,'Lookup Admin'!A:D,4,FALSE)</f>
        <v>3</v>
      </c>
      <c r="M239" s="94" t="str">
        <f t="shared" si="49"/>
        <v>TBC</v>
      </c>
      <c r="N239" s="9"/>
    </row>
    <row r="240" spans="1:21" ht="30" x14ac:dyDescent="0.25">
      <c r="A240" s="32" t="str">
        <f t="shared" si="38"/>
        <v>TBC145</v>
      </c>
      <c r="B240" s="32" t="str">
        <f>CONCATENATE("H",(COUNTIF($M$8:M240,"H")))</f>
        <v>H0</v>
      </c>
      <c r="C240" s="32" t="str">
        <f>CONCATENATE("VH",(COUNTIF($M$8:M240,"VH")))</f>
        <v>VH0</v>
      </c>
      <c r="D240" s="32" t="str">
        <f>CONCATENATE("M",(COUNTIF($M$8:N240,"M")))</f>
        <v>M0</v>
      </c>
      <c r="E240" s="32" t="str">
        <f>CONCATENATE("L",(COUNTIF($M$8:N240,"L")))</f>
        <v>L0</v>
      </c>
      <c r="F240" s="32" t="str">
        <f>CONCATENATE("TBC",(COUNTIF($M$8:N240,"TBC")))</f>
        <v>TBC145</v>
      </c>
      <c r="G240" s="14" t="str">
        <f>'Lookup Admin'!A234</f>
        <v>U4</v>
      </c>
      <c r="H240" s="13" t="str">
        <f>'Lookup Admin'!E234</f>
        <v>If monitors are not present on the supply, is any on-site testing being carried out?</v>
      </c>
      <c r="I240" s="165" t="s">
        <v>320</v>
      </c>
      <c r="J240" s="15" t="str">
        <f>IF(I240="N/A","N/A",IF(I240=VLOOKUP(G240,'Lookup Admin'!A:C,3,FALSE),"H",""))</f>
        <v/>
      </c>
      <c r="K240" s="1"/>
      <c r="L240" s="115">
        <f>VLOOKUP(G240,'Lookup Admin'!A:D,4,FALSE)</f>
        <v>3</v>
      </c>
      <c r="M240" s="94" t="str">
        <f t="shared" si="49"/>
        <v>TBC</v>
      </c>
      <c r="N240" s="9"/>
    </row>
    <row r="241" spans="1:21" ht="30" x14ac:dyDescent="0.25">
      <c r="A241" s="32" t="str">
        <f t="shared" si="38"/>
        <v>TBC146</v>
      </c>
      <c r="B241" s="32" t="str">
        <f>CONCATENATE("H",(COUNTIF($M$8:M241,"H")))</f>
        <v>H0</v>
      </c>
      <c r="C241" s="32" t="str">
        <f>CONCATENATE("VH",(COUNTIF($M$8:M241,"VH")))</f>
        <v>VH0</v>
      </c>
      <c r="D241" s="32" t="str">
        <f>CONCATENATE("M",(COUNTIF($M$8:N241,"M")))</f>
        <v>M0</v>
      </c>
      <c r="E241" s="32" t="str">
        <f>CONCATENATE("L",(COUNTIF($M$8:N241,"L")))</f>
        <v>L0</v>
      </c>
      <c r="F241" s="32" t="str">
        <f>CONCATENATE("TBC",(COUNTIF($M$8:N241,"TBC")))</f>
        <v>TBC146</v>
      </c>
      <c r="G241" s="14" t="str">
        <f>'Lookup Admin'!A235</f>
        <v>U5</v>
      </c>
      <c r="H241" s="13" t="str">
        <f>'Lookup Admin'!E235</f>
        <v>Is there a basic schematic for the treatment and monitoring equipment?</v>
      </c>
      <c r="I241" s="165" t="s">
        <v>320</v>
      </c>
      <c r="J241" s="15" t="str">
        <f>IF(I241="N/A","N/A",IF(I241=VLOOKUP(G241,'Lookup Admin'!A:C,3,FALSE),"H",""))</f>
        <v/>
      </c>
      <c r="K241" s="1"/>
      <c r="L241" s="115">
        <f>VLOOKUP(G241,'Lookup Admin'!A:D,4,FALSE)</f>
        <v>3</v>
      </c>
      <c r="M241" s="94" t="str">
        <f t="shared" si="49"/>
        <v>TBC</v>
      </c>
      <c r="N241" s="9"/>
    </row>
    <row r="242" spans="1:21" x14ac:dyDescent="0.25">
      <c r="A242" s="32" t="b">
        <f t="shared" si="38"/>
        <v>0</v>
      </c>
      <c r="B242" s="32" t="str">
        <f>CONCATENATE("H",(COUNTIF($M$8:M242,"H")))</f>
        <v>H0</v>
      </c>
      <c r="C242" s="32" t="str">
        <f>CONCATENATE("VH",(COUNTIF($M$8:M242,"VH")))</f>
        <v>VH0</v>
      </c>
      <c r="D242" s="32" t="str">
        <f>CONCATENATE("M",(COUNTIF($M$8:N242,"M")))</f>
        <v>M0</v>
      </c>
      <c r="E242" s="32" t="str">
        <f>CONCATENATE("L",(COUNTIF($M$8:N242,"L")))</f>
        <v>L0</v>
      </c>
      <c r="F242" s="32" t="str">
        <f>CONCATENATE("TBC",(COUNTIF($M$8:N242,"TBC")))</f>
        <v>TBC146</v>
      </c>
      <c r="G242" s="14" t="str">
        <f>'Lookup Admin'!A236</f>
        <v>U6</v>
      </c>
      <c r="H242" s="64"/>
      <c r="I242" s="165" t="s">
        <v>321</v>
      </c>
      <c r="J242" s="15" t="str">
        <f>IF(I242="N/A","N/A",IF(I242=VLOOKUP(G242,'Lookup Admin'!A:C,3,FALSE),"H",""))</f>
        <v>N/A</v>
      </c>
      <c r="K242" s="75"/>
      <c r="L242" s="75"/>
      <c r="M242" s="94" t="str">
        <f t="shared" si="46"/>
        <v/>
      </c>
      <c r="N242" s="9"/>
    </row>
    <row r="243" spans="1:21" x14ac:dyDescent="0.25">
      <c r="A243" s="32" t="b">
        <f t="shared" si="38"/>
        <v>0</v>
      </c>
      <c r="B243" s="32" t="str">
        <f>CONCATENATE("H",(COUNTIF($M$8:M243,"H")))</f>
        <v>H0</v>
      </c>
      <c r="C243" s="32" t="str">
        <f>CONCATENATE("VH",(COUNTIF($M$8:M243,"VH")))</f>
        <v>VH0</v>
      </c>
      <c r="D243" s="32" t="str">
        <f>CONCATENATE("M",(COUNTIF($M$8:N243,"M")))</f>
        <v>M0</v>
      </c>
      <c r="E243" s="32" t="str">
        <f>CONCATENATE("L",(COUNTIF($M$8:N243,"L")))</f>
        <v>L0</v>
      </c>
      <c r="F243" s="32" t="str">
        <f>CONCATENATE("TBC",(COUNTIF($M$8:N243,"TBC")))</f>
        <v>TBC146</v>
      </c>
      <c r="G243" s="14" t="str">
        <f>'Lookup Admin'!A237</f>
        <v>U7</v>
      </c>
      <c r="H243" s="64"/>
      <c r="I243" s="165" t="s">
        <v>321</v>
      </c>
      <c r="J243" s="15" t="str">
        <f>IF(I243="N/A","N/A",IF(I243=VLOOKUP(G243,'Lookup Admin'!A:C,3,FALSE),"H",""))</f>
        <v>N/A</v>
      </c>
      <c r="K243" s="75"/>
      <c r="L243" s="75"/>
      <c r="M243" s="94" t="str">
        <f t="shared" si="46"/>
        <v/>
      </c>
      <c r="N243" s="9"/>
    </row>
    <row r="244" spans="1:21" x14ac:dyDescent="0.25">
      <c r="A244" s="32" t="b">
        <f t="shared" si="38"/>
        <v>0</v>
      </c>
      <c r="B244" s="32" t="str">
        <f>CONCATENATE("H",(COUNTIF($M$8:M244,"H")))</f>
        <v>H0</v>
      </c>
      <c r="C244" s="32" t="str">
        <f>CONCATENATE("VH",(COUNTIF($M$8:M244,"VH")))</f>
        <v>VH0</v>
      </c>
      <c r="D244" s="32" t="str">
        <f>CONCATENATE("M",(COUNTIF($M$8:N244,"M")))</f>
        <v>M0</v>
      </c>
      <c r="E244" s="32" t="str">
        <f>CONCATENATE("L",(COUNTIF($M$8:N244,"L")))</f>
        <v>L0</v>
      </c>
      <c r="F244" s="32" t="str">
        <f>CONCATENATE("TBC",(COUNTIF($M$8:N244,"TBC")))</f>
        <v>TBC146</v>
      </c>
      <c r="G244" s="14" t="str">
        <f>'Lookup Admin'!A238</f>
        <v>U8</v>
      </c>
      <c r="H244" s="64"/>
      <c r="I244" s="165" t="s">
        <v>321</v>
      </c>
      <c r="J244" s="15" t="str">
        <f>IF(I244="N/A","N/A",IF(I244=VLOOKUP(G244,'Lookup Admin'!A:C,3,FALSE),"H",""))</f>
        <v>N/A</v>
      </c>
      <c r="K244" s="75"/>
      <c r="L244" s="75"/>
      <c r="M244" s="94" t="str">
        <f t="shared" si="46"/>
        <v/>
      </c>
      <c r="N244" s="9"/>
    </row>
    <row r="245" spans="1:21" s="17" customFormat="1" ht="15.75" x14ac:dyDescent="0.25">
      <c r="A245" s="32"/>
      <c r="B245" s="32"/>
      <c r="C245" s="32"/>
      <c r="D245" s="32"/>
      <c r="E245" s="32"/>
      <c r="F245" s="32"/>
      <c r="G245" s="224" t="str">
        <f>'Lookup Admin'!A239</f>
        <v>Section V - DISTRIBUTION: Distribution Network</v>
      </c>
      <c r="H245" s="225"/>
      <c r="I245" s="76"/>
      <c r="J245" s="15" t="str">
        <f>IF(I245="N/A","N/A",IF(I245=VLOOKUP(G245,'Lookup Admin'!A:C,3,FALSE),"H",""))</f>
        <v>H</v>
      </c>
      <c r="K245" s="96"/>
      <c r="L245" s="96"/>
      <c r="M245" s="94"/>
      <c r="N245" s="100"/>
      <c r="P245" s="62"/>
      <c r="Q245" s="62"/>
      <c r="R245" s="62"/>
      <c r="S245" s="62"/>
      <c r="T245" s="62"/>
      <c r="U245" s="62"/>
    </row>
    <row r="246" spans="1:21" ht="30" x14ac:dyDescent="0.25">
      <c r="A246" s="32" t="str">
        <f t="shared" si="38"/>
        <v>TBC147</v>
      </c>
      <c r="B246" s="32" t="str">
        <f>CONCATENATE("H",(COUNTIF($M$8:M246,"H")))</f>
        <v>H0</v>
      </c>
      <c r="C246" s="32" t="str">
        <f>CONCATENATE("VH",(COUNTIF($M$8:M246,"VH")))</f>
        <v>VH0</v>
      </c>
      <c r="D246" s="32" t="str">
        <f>CONCATENATE("M",(COUNTIF($M$8:N246,"M")))</f>
        <v>M0</v>
      </c>
      <c r="E246" s="32" t="str">
        <f>CONCATENATE("L",(COUNTIF($M$8:N246,"L")))</f>
        <v>L0</v>
      </c>
      <c r="F246" s="32" t="str">
        <f>CONCATENATE("TBC",(COUNTIF($M$8:N246,"TBC")))</f>
        <v>TBC147</v>
      </c>
      <c r="G246" s="14" t="str">
        <f>'Lookup Admin'!A240</f>
        <v>V1</v>
      </c>
      <c r="H246" s="13" t="str">
        <f>'Lookup Admin'!E240</f>
        <v>After treatment is the water fully compliant with quality standards?</v>
      </c>
      <c r="I246" s="173" t="s">
        <v>320</v>
      </c>
      <c r="J246" s="15" t="str">
        <f>IF(I246="N/A","N/A",IF(I246=VLOOKUP(G246,'Lookup Admin'!A:C,3,FALSE),"H",""))</f>
        <v/>
      </c>
      <c r="K246" s="1"/>
      <c r="L246" s="115">
        <f>VLOOKUP(G246,'Lookup Admin'!A:D,4,FALSE)</f>
        <v>5</v>
      </c>
      <c r="M246" s="94" t="str">
        <f t="shared" ref="M246:M264" si="50">IF(I246="TBC",IF(I246="N/A","","TBC"),IF(J246="H",IF(K246="","Likelihood Required",IF(K246*L246&lt;$U$10,"L", IF(K246*L246&lt;$U$11,"M",IF(K246*L246&lt;=$U$12,"H","VH")))),""))</f>
        <v>TBC</v>
      </c>
      <c r="N246" s="9"/>
    </row>
    <row r="247" spans="1:21" ht="45" x14ac:dyDescent="0.25">
      <c r="A247" s="32" t="str">
        <f t="shared" si="38"/>
        <v>TBC148</v>
      </c>
      <c r="B247" s="32" t="str">
        <f>CONCATENATE("H",(COUNTIF($M$8:M247,"H")))</f>
        <v>H0</v>
      </c>
      <c r="C247" s="32" t="str">
        <f>CONCATENATE("VH",(COUNTIF($M$8:M247,"VH")))</f>
        <v>VH0</v>
      </c>
      <c r="D247" s="32" t="str">
        <f>CONCATENATE("M",(COUNTIF($M$8:N247,"M")))</f>
        <v>M0</v>
      </c>
      <c r="E247" s="32" t="str">
        <f>CONCATENATE("L",(COUNTIF($M$8:N247,"L")))</f>
        <v>L0</v>
      </c>
      <c r="F247" s="32" t="str">
        <f>CONCATENATE("TBC",(COUNTIF($M$8:N247,"TBC")))</f>
        <v>TBC148</v>
      </c>
      <c r="G247" s="14" t="str">
        <f>'Lookup Admin'!A241</f>
        <v>V2</v>
      </c>
      <c r="H247" s="13" t="str">
        <f>'Lookup Admin'!E241</f>
        <v>Are there latrines, septic tanks, waste pipes, animal enclosures or cess pits present in the vicinity of the distribution system?</v>
      </c>
      <c r="I247" s="173" t="s">
        <v>320</v>
      </c>
      <c r="J247" s="15" t="str">
        <f>IF(I247="N/A","N/A",IF(I247=VLOOKUP(G247,'Lookup Admin'!A:C,3,FALSE),"H",""))</f>
        <v/>
      </c>
      <c r="K247" s="1"/>
      <c r="L247" s="115">
        <f>VLOOKUP(G247,'Lookup Admin'!A:D,4,FALSE)</f>
        <v>5</v>
      </c>
      <c r="M247" s="94" t="str">
        <f t="shared" si="50"/>
        <v>TBC</v>
      </c>
      <c r="N247" s="9"/>
    </row>
    <row r="248" spans="1:21" ht="30" x14ac:dyDescent="0.25">
      <c r="A248" s="32" t="str">
        <f t="shared" si="38"/>
        <v>TBC149</v>
      </c>
      <c r="B248" s="32" t="str">
        <f>CONCATENATE("H",(COUNTIF($M$8:M248,"H")))</f>
        <v>H0</v>
      </c>
      <c r="C248" s="32" t="str">
        <f>CONCATENATE("VH",(COUNTIF($M$8:M248,"VH")))</f>
        <v>VH0</v>
      </c>
      <c r="D248" s="32" t="str">
        <f>CONCATENATE("M",(COUNTIF($M$8:N248,"M")))</f>
        <v>M0</v>
      </c>
      <c r="E248" s="32" t="str">
        <f>CONCATENATE("L",(COUNTIF($M$8:N248,"L")))</f>
        <v>L0</v>
      </c>
      <c r="F248" s="32" t="str">
        <f>CONCATENATE("TBC",(COUNTIF($M$8:N248,"TBC")))</f>
        <v>TBC149</v>
      </c>
      <c r="G248" s="14" t="str">
        <f>'Lookup Admin'!A242</f>
        <v>V3</v>
      </c>
      <c r="H248" s="13" t="str">
        <f>'Lookup Admin'!E242</f>
        <v>Is there evidence of disinfection by-products in the network (e.g. taste problems due to THM's)?</v>
      </c>
      <c r="I248" s="173" t="s">
        <v>320</v>
      </c>
      <c r="J248" s="15" t="str">
        <f>IF(I248="N/A","N/A",IF(I248=VLOOKUP(G248,'Lookup Admin'!A:C,3,FALSE),"H",""))</f>
        <v/>
      </c>
      <c r="K248" s="1"/>
      <c r="L248" s="115">
        <f>VLOOKUP(G248,'Lookup Admin'!A:D,4,FALSE)</f>
        <v>4</v>
      </c>
      <c r="M248" s="94" t="str">
        <f t="shared" si="50"/>
        <v>TBC</v>
      </c>
      <c r="N248" s="9"/>
    </row>
    <row r="249" spans="1:21" ht="30" x14ac:dyDescent="0.25">
      <c r="A249" s="32" t="str">
        <f t="shared" si="38"/>
        <v>TBC150</v>
      </c>
      <c r="B249" s="32" t="str">
        <f>CONCATENATE("H",(COUNTIF($M$8:M249,"H")))</f>
        <v>H0</v>
      </c>
      <c r="C249" s="32" t="str">
        <f>CONCATENATE("VH",(COUNTIF($M$8:M249,"VH")))</f>
        <v>VH0</v>
      </c>
      <c r="D249" s="32" t="str">
        <f>CONCATENATE("M",(COUNTIF($M$8:N249,"M")))</f>
        <v>M0</v>
      </c>
      <c r="E249" s="32" t="str">
        <f>CONCATENATE("L",(COUNTIF($M$8:N249,"L")))</f>
        <v>L0</v>
      </c>
      <c r="F249" s="32" t="str">
        <f>CONCATENATE("TBC",(COUNTIF($M$8:N249,"TBC")))</f>
        <v>TBC150</v>
      </c>
      <c r="G249" s="14" t="str">
        <f>'Lookup Admin'!A243</f>
        <v>V4</v>
      </c>
      <c r="H249" s="13" t="str">
        <f>'Lookup Admin'!E243</f>
        <v>If chlorine disinfection is practiced is there a disinfectant residual in the distribution network?</v>
      </c>
      <c r="I249" s="173" t="s">
        <v>320</v>
      </c>
      <c r="J249" s="15" t="str">
        <f>IF(I249="N/A","N/A",IF(I249=VLOOKUP(G249,'Lookup Admin'!A:C,3,FALSE),"H",""))</f>
        <v/>
      </c>
      <c r="K249" s="1"/>
      <c r="L249" s="115">
        <f>VLOOKUP(G249,'Lookup Admin'!A:D,4,FALSE)</f>
        <v>3</v>
      </c>
      <c r="M249" s="94" t="str">
        <f t="shared" si="50"/>
        <v>TBC</v>
      </c>
      <c r="N249" s="9"/>
    </row>
    <row r="250" spans="1:21" ht="30" x14ac:dyDescent="0.25">
      <c r="A250" s="32" t="str">
        <f t="shared" ref="A250:A309" si="51">IF(M250="VH",C250,IF(M250="H",B250,IF(M250="M",D250,IF(M250="L",E250,IF(M250="TBC",F250)))))</f>
        <v>TBC151</v>
      </c>
      <c r="B250" s="32" t="str">
        <f>CONCATENATE("H",(COUNTIF($M$8:M250,"H")))</f>
        <v>H0</v>
      </c>
      <c r="C250" s="32" t="str">
        <f>CONCATENATE("VH",(COUNTIF($M$8:M250,"VH")))</f>
        <v>VH0</v>
      </c>
      <c r="D250" s="32" t="str">
        <f>CONCATENATE("M",(COUNTIF($M$8:N250,"M")))</f>
        <v>M0</v>
      </c>
      <c r="E250" s="32" t="str">
        <f>CONCATENATE("L",(COUNTIF($M$8:N250,"L")))</f>
        <v>L0</v>
      </c>
      <c r="F250" s="32" t="str">
        <f>CONCATENATE("TBC",(COUNTIF($M$8:N250,"TBC")))</f>
        <v>TBC151</v>
      </c>
      <c r="G250" s="14" t="str">
        <f>'Lookup Admin'!A244</f>
        <v>V5</v>
      </c>
      <c r="H250" s="13" t="str">
        <f>'Lookup Admin'!E244</f>
        <v>Is there a suitable written procedure for mains repair and maintenance?</v>
      </c>
      <c r="I250" s="173" t="s">
        <v>320</v>
      </c>
      <c r="J250" s="15" t="str">
        <f>IF(I250="N/A","N/A",IF(I250=VLOOKUP(G250,'Lookup Admin'!A:C,3,FALSE),"H",""))</f>
        <v/>
      </c>
      <c r="K250" s="1"/>
      <c r="L250" s="115">
        <f>VLOOKUP(G250,'Lookup Admin'!A:D,4,FALSE)</f>
        <v>5</v>
      </c>
      <c r="M250" s="94" t="str">
        <f t="shared" si="50"/>
        <v>TBC</v>
      </c>
      <c r="N250" s="9"/>
    </row>
    <row r="251" spans="1:21" ht="45" x14ac:dyDescent="0.25">
      <c r="A251" s="32" t="str">
        <f t="shared" si="51"/>
        <v>TBC152</v>
      </c>
      <c r="B251" s="32" t="str">
        <f>CONCATENATE("H",(COUNTIF($M$8:M251,"H")))</f>
        <v>H0</v>
      </c>
      <c r="C251" s="32" t="str">
        <f>CONCATENATE("VH",(COUNTIF($M$8:M251,"VH")))</f>
        <v>VH0</v>
      </c>
      <c r="D251" s="32" t="str">
        <f>CONCATENATE("M",(COUNTIF($M$8:N251,"M")))</f>
        <v>M0</v>
      </c>
      <c r="E251" s="32" t="str">
        <f>CONCATENATE("L",(COUNTIF($M$8:N251,"L")))</f>
        <v>L0</v>
      </c>
      <c r="F251" s="32" t="str">
        <f>CONCATENATE("TBC",(COUNTIF($M$8:N251,"TBC")))</f>
        <v>TBC152</v>
      </c>
      <c r="G251" s="14" t="str">
        <f>'Lookup Admin'!A245</f>
        <v>V6</v>
      </c>
      <c r="H251" s="13" t="str">
        <f>'Lookup Admin'!E245</f>
        <v>Is there history of any fractures or faults in the distribution system which could allow ingress of contamination?</v>
      </c>
      <c r="I251" s="173" t="s">
        <v>320</v>
      </c>
      <c r="J251" s="15" t="str">
        <f>IF(I251="N/A","N/A",IF(I251=VLOOKUP(G251,'Lookup Admin'!A:C,3,FALSE),"H",""))</f>
        <v/>
      </c>
      <c r="K251" s="1"/>
      <c r="L251" s="115">
        <f>VLOOKUP(G251,'Lookup Admin'!A:D,4,FALSE)</f>
        <v>4</v>
      </c>
      <c r="M251" s="94" t="str">
        <f t="shared" si="50"/>
        <v>TBC</v>
      </c>
      <c r="N251" s="9"/>
    </row>
    <row r="252" spans="1:21" ht="90" x14ac:dyDescent="0.25">
      <c r="A252" s="32" t="str">
        <f t="shared" si="51"/>
        <v>TBC153</v>
      </c>
      <c r="B252" s="32" t="str">
        <f>CONCATENATE("H",(COUNTIF($M$8:M252,"H")))</f>
        <v>H0</v>
      </c>
      <c r="C252" s="32" t="str">
        <f>CONCATENATE("VH",(COUNTIF($M$8:M252,"VH")))</f>
        <v>VH0</v>
      </c>
      <c r="D252" s="32" t="str">
        <f>CONCATENATE("M",(COUNTIF($M$8:N252,"M")))</f>
        <v>M0</v>
      </c>
      <c r="E252" s="32" t="str">
        <f>CONCATENATE("L",(COUNTIF($M$8:N252,"L")))</f>
        <v>L0</v>
      </c>
      <c r="F252" s="32" t="str">
        <f>CONCATENATE("TBC",(COUNTIF($M$8:N252,"TBC")))</f>
        <v>TBC153</v>
      </c>
      <c r="G252" s="14" t="str">
        <f>'Lookup Admin'!A246</f>
        <v>V7</v>
      </c>
      <c r="H252" s="13" t="str">
        <f>'Lookup Admin'!E246</f>
        <v>Is there any other route by which contamination can enter the distribution network via back-flow?  If there is ponding of surface water or poor drainage, could water be pulled into the system during low pressure or changes in pressure, e.g. backflow from hoses, taps, or standpipes?</v>
      </c>
      <c r="I252" s="173" t="s">
        <v>320</v>
      </c>
      <c r="J252" s="15" t="str">
        <f>IF(I252="N/A","N/A",IF(I252=VLOOKUP(G252,'Lookup Admin'!A:C,3,FALSE),"H",""))</f>
        <v/>
      </c>
      <c r="K252" s="1"/>
      <c r="L252" s="115">
        <f>VLOOKUP(G252,'Lookup Admin'!A:D,4,FALSE)</f>
        <v>4</v>
      </c>
      <c r="M252" s="94" t="str">
        <f t="shared" si="50"/>
        <v>TBC</v>
      </c>
      <c r="N252" s="9"/>
    </row>
    <row r="253" spans="1:21" x14ac:dyDescent="0.25">
      <c r="A253" s="32" t="str">
        <f t="shared" si="51"/>
        <v>TBC154</v>
      </c>
      <c r="B253" s="32" t="str">
        <f>CONCATENATE("H",(COUNTIF($M$8:M253,"H")))</f>
        <v>H0</v>
      </c>
      <c r="C253" s="32" t="str">
        <f>CONCATENATE("VH",(COUNTIF($M$8:M253,"VH")))</f>
        <v>VH0</v>
      </c>
      <c r="D253" s="32" t="str">
        <f>CONCATENATE("M",(COUNTIF($M$8:N253,"M")))</f>
        <v>M0</v>
      </c>
      <c r="E253" s="32" t="str">
        <f>CONCATENATE("L",(COUNTIF($M$8:N253,"L")))</f>
        <v>L0</v>
      </c>
      <c r="F253" s="32" t="str">
        <f>CONCATENATE("TBC",(COUNTIF($M$8:N253,"TBC")))</f>
        <v>TBC154</v>
      </c>
      <c r="G253" s="14" t="str">
        <f>'Lookup Admin'!A247</f>
        <v>V8</v>
      </c>
      <c r="H253" s="13" t="str">
        <f>'Lookup Admin'!E247</f>
        <v xml:space="preserve">Is there evidence any pipes are coal tar lined? </v>
      </c>
      <c r="I253" s="173" t="s">
        <v>320</v>
      </c>
      <c r="J253" s="15" t="str">
        <f>IF(I253="N/A","N/A",IF(I253=VLOOKUP(G253,'Lookup Admin'!A:C,3,FALSE),"H",""))</f>
        <v/>
      </c>
      <c r="K253" s="1"/>
      <c r="L253" s="115">
        <f>VLOOKUP(G253,'Lookup Admin'!A:D,4,FALSE)</f>
        <v>4</v>
      </c>
      <c r="M253" s="94" t="str">
        <f t="shared" si="50"/>
        <v>TBC</v>
      </c>
      <c r="N253" s="9"/>
    </row>
    <row r="254" spans="1:21" ht="30" x14ac:dyDescent="0.25">
      <c r="A254" s="32" t="str">
        <f t="shared" si="51"/>
        <v>TBC155</v>
      </c>
      <c r="B254" s="32" t="str">
        <f>CONCATENATE("H",(COUNTIF($M$8:M254,"H")))</f>
        <v>H0</v>
      </c>
      <c r="C254" s="32" t="str">
        <f>CONCATENATE("VH",(COUNTIF($M$8:M254,"VH")))</f>
        <v>VH0</v>
      </c>
      <c r="D254" s="32" t="str">
        <f>CONCATENATE("M",(COUNTIF($M$8:N254,"M")))</f>
        <v>M0</v>
      </c>
      <c r="E254" s="32" t="str">
        <f>CONCATENATE("L",(COUNTIF($M$8:N254,"L")))</f>
        <v>L0</v>
      </c>
      <c r="F254" s="32" t="str">
        <f>CONCATENATE("TBC",(COUNTIF($M$8:N254,"TBC")))</f>
        <v>TBC155</v>
      </c>
      <c r="G254" s="14" t="str">
        <f>'Lookup Admin'!A248</f>
        <v>V9</v>
      </c>
      <c r="H254" s="13" t="str">
        <f>'Lookup Admin'!E248</f>
        <v>Do any third parties have access to hydrants or other points in the distribution system?</v>
      </c>
      <c r="I254" s="173" t="s">
        <v>320</v>
      </c>
      <c r="J254" s="15" t="str">
        <f>IF(I254="N/A","N/A",IF(I254=VLOOKUP(G254,'Lookup Admin'!A:C,3,FALSE),"H",""))</f>
        <v/>
      </c>
      <c r="K254" s="1"/>
      <c r="L254" s="115">
        <f>VLOOKUP(G254,'Lookup Admin'!A:D,4,FALSE)</f>
        <v>5</v>
      </c>
      <c r="M254" s="94" t="str">
        <f t="shared" si="50"/>
        <v>TBC</v>
      </c>
      <c r="N254" s="9"/>
    </row>
    <row r="255" spans="1:21" ht="60" x14ac:dyDescent="0.25">
      <c r="A255" s="32" t="str">
        <f t="shared" si="51"/>
        <v>TBC156</v>
      </c>
      <c r="B255" s="32" t="str">
        <f>CONCATENATE("H",(COUNTIF($M$8:M255,"H")))</f>
        <v>H0</v>
      </c>
      <c r="C255" s="32" t="str">
        <f>CONCATENATE("VH",(COUNTIF($M$8:M255,"VH")))</f>
        <v>VH0</v>
      </c>
      <c r="D255" s="32" t="str">
        <f>CONCATENATE("M",(COUNTIF($M$8:N255,"M")))</f>
        <v>M0</v>
      </c>
      <c r="E255" s="32" t="str">
        <f>CONCATENATE("L",(COUNTIF($M$8:N255,"L")))</f>
        <v>L0</v>
      </c>
      <c r="F255" s="32" t="str">
        <f>CONCATENATE("TBC",(COUNTIF($M$8:N255,"TBC")))</f>
        <v>TBC156</v>
      </c>
      <c r="G255" s="14" t="str">
        <f>'Lookup Admin'!A249</f>
        <v>V10</v>
      </c>
      <c r="H255" s="13" t="str">
        <f>'Lookup Admin'!E249</f>
        <v>Is there potential contamination of plastic pipes through designated contaminated land, oil from generators/household fuel tanks/fuel stores or solvent spillage?</v>
      </c>
      <c r="I255" s="173" t="s">
        <v>320</v>
      </c>
      <c r="J255" s="15" t="str">
        <f>IF(I255="N/A","N/A",IF(I255=VLOOKUP(G255,'Lookup Admin'!A:C,3,FALSE),"H",""))</f>
        <v/>
      </c>
      <c r="K255" s="1"/>
      <c r="L255" s="115">
        <f>VLOOKUP(G255,'Lookup Admin'!A:D,4,FALSE)</f>
        <v>4</v>
      </c>
      <c r="M255" s="94" t="str">
        <f t="shared" si="50"/>
        <v>TBC</v>
      </c>
      <c r="N255" s="9"/>
    </row>
    <row r="256" spans="1:21" ht="45" x14ac:dyDescent="0.25">
      <c r="A256" s="32" t="str">
        <f t="shared" si="51"/>
        <v>TBC157</v>
      </c>
      <c r="B256" s="32" t="str">
        <f>CONCATENATE("H",(COUNTIF($M$8:M256,"H")))</f>
        <v>H0</v>
      </c>
      <c r="C256" s="32" t="str">
        <f>CONCATENATE("VH",(COUNTIF($M$8:M256,"VH")))</f>
        <v>VH0</v>
      </c>
      <c r="D256" s="32" t="str">
        <f>CONCATENATE("M",(COUNTIF($M$8:N256,"M")))</f>
        <v>M0</v>
      </c>
      <c r="E256" s="32" t="str">
        <f>CONCATENATE("L",(COUNTIF($M$8:N256,"L")))</f>
        <v>L0</v>
      </c>
      <c r="F256" s="32" t="str">
        <f>CONCATENATE("TBC",(COUNTIF($M$8:N256,"TBC")))</f>
        <v>TBC157</v>
      </c>
      <c r="G256" s="14" t="str">
        <f>'Lookup Admin'!A250</f>
        <v>V11</v>
      </c>
      <c r="H256" s="13" t="str">
        <f>'Lookup Admin'!E250</f>
        <v xml:space="preserve">Are there any pipes exposed and at risk of damage by any means e.g. vermin, vehicle, UV/sunlight damage, overheating or freezing? </v>
      </c>
      <c r="I256" s="173" t="s">
        <v>320</v>
      </c>
      <c r="J256" s="15" t="str">
        <f>IF(I256="N/A","N/A",IF(I256=VLOOKUP(G256,'Lookup Admin'!A:C,3,FALSE),"H",""))</f>
        <v/>
      </c>
      <c r="K256" s="1"/>
      <c r="L256" s="115">
        <f>VLOOKUP(G256,'Lookup Admin'!A:D,4,FALSE)</f>
        <v>4</v>
      </c>
      <c r="M256" s="94" t="str">
        <f t="shared" si="50"/>
        <v>TBC</v>
      </c>
      <c r="N256" s="9"/>
    </row>
    <row r="257" spans="1:21" ht="45" x14ac:dyDescent="0.25">
      <c r="A257" s="32" t="str">
        <f t="shared" si="51"/>
        <v>TBC158</v>
      </c>
      <c r="B257" s="32" t="str">
        <f>CONCATENATE("H",(COUNTIF($M$8:M257,"H")))</f>
        <v>H0</v>
      </c>
      <c r="C257" s="32" t="str">
        <f>CONCATENATE("VH",(COUNTIF($M$8:M257,"VH")))</f>
        <v>VH0</v>
      </c>
      <c r="D257" s="32" t="str">
        <f>CONCATENATE("M",(COUNTIF($M$8:N257,"M")))</f>
        <v>M0</v>
      </c>
      <c r="E257" s="32" t="str">
        <f>CONCATENATE("L",(COUNTIF($M$8:N257,"L")))</f>
        <v>L0</v>
      </c>
      <c r="F257" s="32" t="str">
        <f>CONCATENATE("TBC",(COUNTIF($M$8:N257,"TBC")))</f>
        <v>TBC158</v>
      </c>
      <c r="G257" s="14" t="str">
        <f>'Lookup Admin'!A251</f>
        <v>V12</v>
      </c>
      <c r="H257" s="13" t="str">
        <f>'Lookup Admin'!E251</f>
        <v>If there are valves in the network which are normally closed, are there measures in place to control when and how they are operated?</v>
      </c>
      <c r="I257" s="173" t="s">
        <v>320</v>
      </c>
      <c r="J257" s="15" t="str">
        <f>IF(I257="N/A","N/A",IF(I257=VLOOKUP(G257,'Lookup Admin'!A:C,3,FALSE),"H",""))</f>
        <v/>
      </c>
      <c r="K257" s="1"/>
      <c r="L257" s="115">
        <f>VLOOKUP(G257,'Lookup Admin'!A:D,4,FALSE)</f>
        <v>2</v>
      </c>
      <c r="M257" s="94" t="str">
        <f t="shared" si="50"/>
        <v>TBC</v>
      </c>
      <c r="N257" s="9"/>
    </row>
    <row r="258" spans="1:21" ht="30" x14ac:dyDescent="0.25">
      <c r="A258" s="32" t="str">
        <f t="shared" si="51"/>
        <v>TBC159</v>
      </c>
      <c r="B258" s="32" t="str">
        <f>CONCATENATE("H",(COUNTIF($M$8:M258,"H")))</f>
        <v>H0</v>
      </c>
      <c r="C258" s="32" t="str">
        <f>CONCATENATE("VH",(COUNTIF($M$8:M258,"VH")))</f>
        <v>VH0</v>
      </c>
      <c r="D258" s="32" t="str">
        <f>CONCATENATE("M",(COUNTIF($M$8:N258,"M")))</f>
        <v>M0</v>
      </c>
      <c r="E258" s="32" t="str">
        <f>CONCATENATE("L",(COUNTIF($M$8:N258,"L")))</f>
        <v>L0</v>
      </c>
      <c r="F258" s="32" t="str">
        <f>CONCATENATE("TBC",(COUNTIF($M$8:N258,"TBC")))</f>
        <v>TBC159</v>
      </c>
      <c r="G258" s="14" t="str">
        <f>'Lookup Admin'!A252</f>
        <v>V13</v>
      </c>
      <c r="H258" s="13" t="str">
        <f>'Lookup Admin'!E252</f>
        <v>Are there sections of pipework containing stagnant water?</v>
      </c>
      <c r="I258" s="173" t="s">
        <v>320</v>
      </c>
      <c r="J258" s="15" t="str">
        <f>IF(I258="N/A","N/A",IF(I258=VLOOKUP(G258,'Lookup Admin'!A:C,3,FALSE),"H",""))</f>
        <v/>
      </c>
      <c r="K258" s="1"/>
      <c r="L258" s="115">
        <f>VLOOKUP(G258,'Lookup Admin'!A:D,4,FALSE)</f>
        <v>2</v>
      </c>
      <c r="M258" s="94" t="str">
        <f t="shared" si="50"/>
        <v>TBC</v>
      </c>
      <c r="N258" s="9"/>
    </row>
    <row r="259" spans="1:21" ht="30" x14ac:dyDescent="0.25">
      <c r="A259" s="32" t="str">
        <f t="shared" si="51"/>
        <v>TBC160</v>
      </c>
      <c r="B259" s="32" t="str">
        <f>CONCATENATE("H",(COUNTIF($M$8:M259,"H")))</f>
        <v>H0</v>
      </c>
      <c r="C259" s="32" t="str">
        <f>CONCATENATE("VH",(COUNTIF($M$8:M259,"VH")))</f>
        <v>VH0</v>
      </c>
      <c r="D259" s="32" t="str">
        <f>CONCATENATE("M",(COUNTIF($M$8:N259,"M")))</f>
        <v>M0</v>
      </c>
      <c r="E259" s="32" t="str">
        <f>CONCATENATE("L",(COUNTIF($M$8:N259,"L")))</f>
        <v>L0</v>
      </c>
      <c r="F259" s="32" t="str">
        <f>CONCATENATE("TBC",(COUNTIF($M$8:N259,"TBC")))</f>
        <v>TBC160</v>
      </c>
      <c r="G259" s="14" t="str">
        <f>'Lookup Admin'!A253</f>
        <v>V14</v>
      </c>
      <c r="H259" s="13" t="str">
        <f>'Lookup Admin'!E253</f>
        <v>Where there is copper pipework present, is it corroding?</v>
      </c>
      <c r="I259" s="173" t="s">
        <v>320</v>
      </c>
      <c r="J259" s="15" t="str">
        <f>IF(I259="N/A","N/A",IF(I259=VLOOKUP(G259,'Lookup Admin'!A:C,3,FALSE),"H",""))</f>
        <v/>
      </c>
      <c r="K259" s="1"/>
      <c r="L259" s="115">
        <f>VLOOKUP(G259,'Lookup Admin'!A:D,4,FALSE)</f>
        <v>3</v>
      </c>
      <c r="M259" s="94" t="str">
        <f t="shared" si="50"/>
        <v>TBC</v>
      </c>
      <c r="N259" s="9"/>
    </row>
    <row r="260" spans="1:21" ht="45" x14ac:dyDescent="0.25">
      <c r="A260" s="32" t="str">
        <f t="shared" si="51"/>
        <v>TBC161</v>
      </c>
      <c r="B260" s="32" t="str">
        <f>CONCATENATE("H",(COUNTIF($M$8:M260,"H")))</f>
        <v>H0</v>
      </c>
      <c r="C260" s="32" t="str">
        <f>CONCATENATE("VH",(COUNTIF($M$8:M260,"VH")))</f>
        <v>VH0</v>
      </c>
      <c r="D260" s="32" t="str">
        <f>CONCATENATE("M",(COUNTIF($M$8:N260,"M")))</f>
        <v>M0</v>
      </c>
      <c r="E260" s="32" t="str">
        <f>CONCATENATE("L",(COUNTIF($M$8:N260,"L")))</f>
        <v>L0</v>
      </c>
      <c r="F260" s="32" t="str">
        <f>CONCATENATE("TBC",(COUNTIF($M$8:N260,"TBC")))</f>
        <v>TBC161</v>
      </c>
      <c r="G260" s="14" t="str">
        <f>'Lookup Admin'!A254</f>
        <v>V15</v>
      </c>
      <c r="H260" s="13" t="str">
        <f>'Lookup Admin'!E254</f>
        <v xml:space="preserve">Is there the potential for backflow from commercial premises, domestic premises, unauthorised connections, standpipes or unregulated supplies? </v>
      </c>
      <c r="I260" s="173" t="s">
        <v>320</v>
      </c>
      <c r="J260" s="15" t="str">
        <f>IF(I260="N/A","N/A",IF(I260=VLOOKUP(G260,'Lookup Admin'!A:C,3,FALSE),"H",""))</f>
        <v/>
      </c>
      <c r="K260" s="1"/>
      <c r="L260" s="115">
        <f>VLOOKUP(G260,'Lookup Admin'!A:D,4,FALSE)</f>
        <v>5</v>
      </c>
      <c r="M260" s="94" t="str">
        <f t="shared" si="50"/>
        <v>TBC</v>
      </c>
      <c r="N260" s="9"/>
    </row>
    <row r="261" spans="1:21" x14ac:dyDescent="0.25">
      <c r="A261" s="32" t="str">
        <f t="shared" si="51"/>
        <v>TBC162</v>
      </c>
      <c r="B261" s="32" t="str">
        <f>CONCATENATE("H",(COUNTIF($M$8:M261,"H")))</f>
        <v>H0</v>
      </c>
      <c r="C261" s="32" t="str">
        <f>CONCATENATE("VH",(COUNTIF($M$8:M261,"VH")))</f>
        <v>VH0</v>
      </c>
      <c r="D261" s="32" t="str">
        <f>CONCATENATE("M",(COUNTIF($M$8:N261,"M")))</f>
        <v>M0</v>
      </c>
      <c r="E261" s="32" t="str">
        <f>CONCATENATE("L",(COUNTIF($M$8:N261,"L")))</f>
        <v>L0</v>
      </c>
      <c r="F261" s="32" t="str">
        <f>CONCATENATE("TBC",(COUNTIF($M$8:N261,"TBC")))</f>
        <v>TBC162</v>
      </c>
      <c r="G261" s="14" t="str">
        <f>'Lookup Admin'!A255</f>
        <v>V16</v>
      </c>
      <c r="H261" s="13" t="str">
        <f>'Lookup Admin'!E255</f>
        <v>Are lead pipes present in the supply?</v>
      </c>
      <c r="I261" s="173" t="s">
        <v>320</v>
      </c>
      <c r="J261" s="15" t="str">
        <f>IF(I261="N/A","N/A",IF(I261=VLOOKUP(G261,'Lookup Admin'!A:C,3,FALSE),"H",""))</f>
        <v/>
      </c>
      <c r="K261" s="1"/>
      <c r="L261" s="115">
        <f>VLOOKUP(G261,'Lookup Admin'!A:D,4,FALSE)</f>
        <v>4</v>
      </c>
      <c r="M261" s="94" t="str">
        <f t="shared" si="50"/>
        <v>TBC</v>
      </c>
      <c r="N261" s="9"/>
    </row>
    <row r="262" spans="1:21" ht="45" x14ac:dyDescent="0.25">
      <c r="A262" s="32" t="str">
        <f t="shared" si="51"/>
        <v>TBC163</v>
      </c>
      <c r="B262" s="32" t="str">
        <f>CONCATENATE("H",(COUNTIF($M$8:M262,"H")))</f>
        <v>H0</v>
      </c>
      <c r="C262" s="32" t="str">
        <f>CONCATENATE("VH",(COUNTIF($M$8:M262,"VH")))</f>
        <v>VH0</v>
      </c>
      <c r="D262" s="32" t="str">
        <f>CONCATENATE("M",(COUNTIF($M$8:N262,"M")))</f>
        <v>M0</v>
      </c>
      <c r="E262" s="32" t="str">
        <f>CONCATENATE("L",(COUNTIF($M$8:N262,"L")))</f>
        <v>L0</v>
      </c>
      <c r="F262" s="32" t="str">
        <f>CONCATENATE("TBC",(COUNTIF($M$8:N262,"TBC")))</f>
        <v>TBC163</v>
      </c>
      <c r="G262" s="14" t="str">
        <f>'Lookup Admin'!A256</f>
        <v>V17</v>
      </c>
      <c r="H262" s="13" t="str">
        <f>'Lookup Admin'!E256</f>
        <v>Do all junctions in the supply network, particularly animal watering systems and standpipes, have backflow protection?</v>
      </c>
      <c r="I262" s="173" t="s">
        <v>320</v>
      </c>
      <c r="J262" s="15" t="str">
        <f>IF(I262="N/A","N/A",IF(I262=VLOOKUP(G262,'Lookup Admin'!A:C,3,FALSE),"H",""))</f>
        <v/>
      </c>
      <c r="K262" s="1"/>
      <c r="L262" s="115">
        <f>VLOOKUP(G262,'Lookup Admin'!A:D,4,FALSE)</f>
        <v>5</v>
      </c>
      <c r="M262" s="94" t="str">
        <f t="shared" si="50"/>
        <v>TBC</v>
      </c>
      <c r="N262" s="9"/>
    </row>
    <row r="263" spans="1:21" ht="45" x14ac:dyDescent="0.25">
      <c r="A263" s="32" t="str">
        <f t="shared" si="51"/>
        <v>TBC164</v>
      </c>
      <c r="B263" s="32" t="str">
        <f>CONCATENATE("H",(COUNTIF($M$8:M263,"H")))</f>
        <v>H0</v>
      </c>
      <c r="C263" s="32" t="str">
        <f>CONCATENATE("VH",(COUNTIF($M$8:M263,"VH")))</f>
        <v>VH0</v>
      </c>
      <c r="D263" s="32" t="str">
        <f>CONCATENATE("M",(COUNTIF($M$8:N263,"M")))</f>
        <v>M0</v>
      </c>
      <c r="E263" s="32" t="str">
        <f>CONCATENATE("L",(COUNTIF($M$8:N263,"L")))</f>
        <v>L0</v>
      </c>
      <c r="F263" s="32" t="str">
        <f>CONCATENATE("TBC",(COUNTIF($M$8:N263,"TBC")))</f>
        <v>TBC164</v>
      </c>
      <c r="G263" s="14" t="str">
        <f>'Lookup Admin'!A257</f>
        <v>V18</v>
      </c>
      <c r="H263" s="13" t="str">
        <f>'Lookup Admin'!E257</f>
        <v>Are there any known or potential cross-connections (between different sources, greywater systems, sewage pipes or other waste pipes)?</v>
      </c>
      <c r="I263" s="173" t="s">
        <v>320</v>
      </c>
      <c r="J263" s="15" t="str">
        <f>IF(I263="N/A","N/A",IF(I263=VLOOKUP(G263,'Lookup Admin'!A:C,3,FALSE),"H",""))</f>
        <v/>
      </c>
      <c r="K263" s="1"/>
      <c r="L263" s="115">
        <f>VLOOKUP(G263,'Lookup Admin'!A:D,4,FALSE)</f>
        <v>5</v>
      </c>
      <c r="M263" s="94" t="str">
        <f t="shared" si="50"/>
        <v>TBC</v>
      </c>
      <c r="N263" s="9"/>
    </row>
    <row r="264" spans="1:21" ht="60" x14ac:dyDescent="0.25">
      <c r="A264" s="32" t="str">
        <f t="shared" si="51"/>
        <v>TBC165</v>
      </c>
      <c r="B264" s="32" t="str">
        <f>CONCATENATE("H",(COUNTIF($M$8:M264,"H")))</f>
        <v>H0</v>
      </c>
      <c r="C264" s="32" t="str">
        <f>CONCATENATE("VH",(COUNTIF($M$8:M264,"VH")))</f>
        <v>VH0</v>
      </c>
      <c r="D264" s="32" t="str">
        <f>CONCATENATE("M",(COUNTIF($M$8:N264,"M")))</f>
        <v>M0</v>
      </c>
      <c r="E264" s="32" t="str">
        <f>CONCATENATE("L",(COUNTIF($M$8:N264,"L")))</f>
        <v>L0</v>
      </c>
      <c r="F264" s="32" t="str">
        <f>CONCATENATE("TBC",(COUNTIF($M$8:N264,"TBC")))</f>
        <v>TBC165</v>
      </c>
      <c r="G264" s="14" t="str">
        <f>'Lookup Admin'!A258</f>
        <v>V19</v>
      </c>
      <c r="H264" s="13" t="str">
        <f>'Lookup Admin'!E258</f>
        <v>Have there been complaints or reports of water quality problems (e.g. taste, odours or reports of any aquatic animals (freshwater shrimp, louse or worms)?</v>
      </c>
      <c r="I264" s="173" t="s">
        <v>320</v>
      </c>
      <c r="J264" s="15" t="str">
        <f>IF(I264="N/A","N/A",IF(I264=VLOOKUP(G264,'Lookup Admin'!A:C,3,FALSE),"H",""))</f>
        <v/>
      </c>
      <c r="K264" s="1"/>
      <c r="L264" s="115">
        <f>VLOOKUP(G264,'Lookup Admin'!A:D,4,FALSE)</f>
        <v>3</v>
      </c>
      <c r="M264" s="94" t="str">
        <f t="shared" si="50"/>
        <v>TBC</v>
      </c>
      <c r="N264" s="9"/>
    </row>
    <row r="265" spans="1:21" x14ac:dyDescent="0.25">
      <c r="A265" s="32" t="b">
        <f t="shared" si="51"/>
        <v>0</v>
      </c>
      <c r="B265" s="32" t="str">
        <f>CONCATENATE("H",(COUNTIF($M$8:M265,"H")))</f>
        <v>H0</v>
      </c>
      <c r="C265" s="32" t="str">
        <f>CONCATENATE("VH",(COUNTIF($M$8:M265,"VH")))</f>
        <v>VH0</v>
      </c>
      <c r="D265" s="32" t="str">
        <f>CONCATENATE("M",(COUNTIF($M$8:N265,"M")))</f>
        <v>M0</v>
      </c>
      <c r="E265" s="32" t="str">
        <f>CONCATENATE("L",(COUNTIF($M$8:N265,"L")))</f>
        <v>L0</v>
      </c>
      <c r="F265" s="32" t="str">
        <f>CONCATENATE("TBC",(COUNTIF($M$8:N265,"TBC")))</f>
        <v>TBC165</v>
      </c>
      <c r="G265" s="14" t="str">
        <f>'Lookup Admin'!A259</f>
        <v>V20</v>
      </c>
      <c r="H265" s="64"/>
      <c r="I265" s="165" t="s">
        <v>321</v>
      </c>
      <c r="J265" s="15" t="str">
        <f>IF(I265="N/A","N/A",IF(I265=VLOOKUP(G265,'Lookup Admin'!A:C,3,FALSE),"H",""))</f>
        <v>N/A</v>
      </c>
      <c r="K265" s="75"/>
      <c r="L265" s="75"/>
      <c r="M265" s="94" t="str">
        <f t="shared" si="46"/>
        <v/>
      </c>
      <c r="N265" s="9"/>
    </row>
    <row r="266" spans="1:21" x14ac:dyDescent="0.25">
      <c r="A266" s="32" t="b">
        <f t="shared" si="51"/>
        <v>0</v>
      </c>
      <c r="B266" s="32" t="str">
        <f>CONCATENATE("H",(COUNTIF($M$8:M266,"H")))</f>
        <v>H0</v>
      </c>
      <c r="C266" s="32" t="str">
        <f>CONCATENATE("VH",(COUNTIF($M$8:M266,"VH")))</f>
        <v>VH0</v>
      </c>
      <c r="D266" s="32" t="str">
        <f>CONCATENATE("M",(COUNTIF($M$8:N266,"M")))</f>
        <v>M0</v>
      </c>
      <c r="E266" s="32" t="str">
        <f>CONCATENATE("L",(COUNTIF($M$8:N266,"L")))</f>
        <v>L0</v>
      </c>
      <c r="F266" s="32" t="str">
        <f>CONCATENATE("TBC",(COUNTIF($M$8:N266,"TBC")))</f>
        <v>TBC165</v>
      </c>
      <c r="G266" s="14" t="str">
        <f>'Lookup Admin'!A260</f>
        <v>V21</v>
      </c>
      <c r="H266" s="64"/>
      <c r="I266" s="165" t="s">
        <v>321</v>
      </c>
      <c r="J266" s="15" t="str">
        <f>IF(I266="N/A","N/A",IF(I266=VLOOKUP(G266,'Lookup Admin'!A:C,3,FALSE),"H",""))</f>
        <v>N/A</v>
      </c>
      <c r="K266" s="75"/>
      <c r="L266" s="75"/>
      <c r="M266" s="94" t="str">
        <f t="shared" si="46"/>
        <v/>
      </c>
      <c r="N266" s="9"/>
    </row>
    <row r="267" spans="1:21" x14ac:dyDescent="0.25">
      <c r="A267" s="32" t="b">
        <f t="shared" si="51"/>
        <v>0</v>
      </c>
      <c r="B267" s="32" t="str">
        <f>CONCATENATE("H",(COUNTIF($M$8:M267,"H")))</f>
        <v>H0</v>
      </c>
      <c r="C267" s="32" t="str">
        <f>CONCATENATE("VH",(COUNTIF($M$8:M267,"VH")))</f>
        <v>VH0</v>
      </c>
      <c r="D267" s="32" t="str">
        <f>CONCATENATE("M",(COUNTIF($M$8:N267,"M")))</f>
        <v>M0</v>
      </c>
      <c r="E267" s="32" t="str">
        <f>CONCATENATE("L",(COUNTIF($M$8:N267,"L")))</f>
        <v>L0</v>
      </c>
      <c r="F267" s="32" t="str">
        <f>CONCATENATE("TBC",(COUNTIF($M$8:N267,"TBC")))</f>
        <v>TBC165</v>
      </c>
      <c r="G267" s="14" t="str">
        <f>'Lookup Admin'!A261</f>
        <v>V22</v>
      </c>
      <c r="H267" s="64"/>
      <c r="I267" s="165" t="s">
        <v>321</v>
      </c>
      <c r="J267" s="15" t="str">
        <f>IF(I267="N/A","N/A",IF(I267=VLOOKUP(G267,'Lookup Admin'!A:C,3,FALSE),"H",""))</f>
        <v>N/A</v>
      </c>
      <c r="K267" s="75"/>
      <c r="L267" s="75"/>
      <c r="M267" s="94" t="str">
        <f t="shared" si="46"/>
        <v/>
      </c>
      <c r="N267" s="9"/>
    </row>
    <row r="268" spans="1:21" s="17" customFormat="1" ht="30.75" customHeight="1" x14ac:dyDescent="0.25">
      <c r="A268" s="32"/>
      <c r="B268" s="32"/>
      <c r="C268" s="32"/>
      <c r="D268" s="32"/>
      <c r="E268" s="32"/>
      <c r="F268" s="32"/>
      <c r="G268" s="224" t="str">
        <f>'Lookup Admin'!A262</f>
        <v>Section W - DISTRIBUTION: Storage of treated water in the distribution network (including private distribution systems)</v>
      </c>
      <c r="H268" s="225"/>
      <c r="I268" s="76"/>
      <c r="J268" s="15" t="str">
        <f>IF(I268="N/A","N/A",IF(I268=VLOOKUP(G268,'Lookup Admin'!A:C,3,FALSE),"H",""))</f>
        <v>H</v>
      </c>
      <c r="K268" s="96"/>
      <c r="L268" s="96"/>
      <c r="M268" s="94"/>
      <c r="N268" s="100"/>
      <c r="P268" s="62"/>
      <c r="Q268" s="62"/>
      <c r="R268" s="62"/>
      <c r="S268" s="62"/>
      <c r="T268" s="62"/>
      <c r="U268" s="62"/>
    </row>
    <row r="269" spans="1:21" ht="45" x14ac:dyDescent="0.25">
      <c r="A269" s="32" t="str">
        <f t="shared" si="51"/>
        <v>TBC166</v>
      </c>
      <c r="B269" s="32" t="str">
        <f>CONCATENATE("H",(COUNTIF($M$8:M269,"H")))</f>
        <v>H0</v>
      </c>
      <c r="C269" s="32" t="str">
        <f>CONCATENATE("VH",(COUNTIF($M$8:M269,"VH")))</f>
        <v>VH0</v>
      </c>
      <c r="D269" s="32" t="str">
        <f>CONCATENATE("M",(COUNTIF($M$8:N269,"M")))</f>
        <v>M0</v>
      </c>
      <c r="E269" s="32" t="str">
        <f>CONCATENATE("L",(COUNTIF($M$8:N269,"L")))</f>
        <v>L0</v>
      </c>
      <c r="F269" s="32" t="str">
        <f>CONCATENATE("TBC",(COUNTIF($M$8:N269,"TBC")))</f>
        <v>TBC166</v>
      </c>
      <c r="G269" s="14" t="str">
        <f>'Lookup Admin'!A263</f>
        <v>W1</v>
      </c>
      <c r="H269" s="13" t="str">
        <f>'Lookup Admin'!E263</f>
        <v>Are all treated water reservoirs covered appropriately e.g. No risk of ingress and/or constructed of suitable material?</v>
      </c>
      <c r="I269" s="165" t="str">
        <f>IF($I$268="N/A","N/A","TBC")</f>
        <v>TBC</v>
      </c>
      <c r="J269" s="15" t="str">
        <f>IF(I269="N/A","N/A",IF(I269=VLOOKUP(G269,'Lookup Admin'!A:C,3,FALSE),"H",""))</f>
        <v/>
      </c>
      <c r="K269" s="1"/>
      <c r="L269" s="115">
        <f>VLOOKUP(G269,'Lookup Admin'!A:D,4,FALSE)</f>
        <v>4</v>
      </c>
      <c r="M269" s="94" t="str">
        <f t="shared" ref="M269:M277" si="52">IF(I269="TBC",IF(I269="N/A","","TBC"),IF(J269="H",IF(K269="","Likelihood Required",IF(K269*L269&lt;$U$10,"L", IF(K269*L269&lt;$U$11,"M",IF(K269*L269&lt;=$U$12,"H","VH")))),""))</f>
        <v>TBC</v>
      </c>
      <c r="N269" s="9"/>
    </row>
    <row r="270" spans="1:21" ht="45" x14ac:dyDescent="0.25">
      <c r="A270" s="32" t="str">
        <f t="shared" si="51"/>
        <v>TBC167</v>
      </c>
      <c r="B270" s="32" t="str">
        <f>CONCATENATE("H",(COUNTIF($M$8:M270,"H")))</f>
        <v>H0</v>
      </c>
      <c r="C270" s="32" t="str">
        <f>CONCATENATE("VH",(COUNTIF($M$8:M270,"VH")))</f>
        <v>VH0</v>
      </c>
      <c r="D270" s="32" t="str">
        <f>CONCATENATE("M",(COUNTIF($M$8:N270,"M")))</f>
        <v>M0</v>
      </c>
      <c r="E270" s="32" t="str">
        <f>CONCATENATE("L",(COUNTIF($M$8:N270,"L")))</f>
        <v>L0</v>
      </c>
      <c r="F270" s="32" t="str">
        <f>CONCATENATE("TBC",(COUNTIF($M$8:N270,"TBC")))</f>
        <v>TBC167</v>
      </c>
      <c r="G270" s="14" t="str">
        <f>'Lookup Admin'!A264</f>
        <v>W2</v>
      </c>
      <c r="H270" s="13" t="str">
        <f>'Lookup Admin'!E264</f>
        <v>Are all treated water reservoirs of sufficient structural integrity to prevent ingress of contamination, including covers?</v>
      </c>
      <c r="I270" s="165" t="str">
        <f t="shared" ref="I270:I277" si="53">IF($I$268="N/A","N/A","TBC")</f>
        <v>TBC</v>
      </c>
      <c r="J270" s="15" t="str">
        <f>IF(I270="N/A","N/A",IF(I270=VLOOKUP(G270,'Lookup Admin'!A:C,3,FALSE),"H",""))</f>
        <v/>
      </c>
      <c r="K270" s="1"/>
      <c r="L270" s="115">
        <f>VLOOKUP(G270,'Lookup Admin'!A:D,4,FALSE)</f>
        <v>4</v>
      </c>
      <c r="M270" s="94" t="str">
        <f t="shared" si="52"/>
        <v>TBC</v>
      </c>
      <c r="N270" s="9"/>
    </row>
    <row r="271" spans="1:21" ht="30" x14ac:dyDescent="0.25">
      <c r="A271" s="32" t="str">
        <f t="shared" si="51"/>
        <v>TBC168</v>
      </c>
      <c r="B271" s="32" t="str">
        <f>CONCATENATE("H",(COUNTIF($M$8:M271,"H")))</f>
        <v>H0</v>
      </c>
      <c r="C271" s="32" t="str">
        <f>CONCATENATE("VH",(COUNTIF($M$8:M271,"VH")))</f>
        <v>VH0</v>
      </c>
      <c r="D271" s="32" t="str">
        <f>CONCATENATE("M",(COUNTIF($M$8:N271,"M")))</f>
        <v>M0</v>
      </c>
      <c r="E271" s="32" t="str">
        <f>CONCATENATE("L",(COUNTIF($M$8:N271,"L")))</f>
        <v>L0</v>
      </c>
      <c r="F271" s="32" t="str">
        <f>CONCATENATE("TBC",(COUNTIF($M$8:N271,"TBC")))</f>
        <v>TBC168</v>
      </c>
      <c r="G271" s="14" t="str">
        <f>'Lookup Admin'!A265</f>
        <v>W3</v>
      </c>
      <c r="H271" s="13" t="str">
        <f>'Lookup Admin'!E265</f>
        <v>Is the integrity of the reservoir suitably robust against damage by weather or animals?</v>
      </c>
      <c r="I271" s="165" t="str">
        <f t="shared" si="53"/>
        <v>TBC</v>
      </c>
      <c r="J271" s="15" t="str">
        <f>IF(I271="N/A","N/A",IF(I271=VLOOKUP(G271,'Lookup Admin'!A:C,3,FALSE),"H",""))</f>
        <v/>
      </c>
      <c r="K271" s="1"/>
      <c r="L271" s="115">
        <f>VLOOKUP(G271,'Lookup Admin'!A:D,4,FALSE)</f>
        <v>4</v>
      </c>
      <c r="M271" s="94" t="str">
        <f t="shared" si="52"/>
        <v>TBC</v>
      </c>
      <c r="N271" s="9"/>
    </row>
    <row r="272" spans="1:21" ht="30" x14ac:dyDescent="0.25">
      <c r="A272" s="32" t="str">
        <f t="shared" si="51"/>
        <v>TBC169</v>
      </c>
      <c r="B272" s="32" t="str">
        <f>CONCATENATE("H",(COUNTIF($M$8:M272,"H")))</f>
        <v>H0</v>
      </c>
      <c r="C272" s="32" t="str">
        <f>CONCATENATE("VH",(COUNTIF($M$8:M272,"VH")))</f>
        <v>VH0</v>
      </c>
      <c r="D272" s="32" t="str">
        <f>CONCATENATE("M",(COUNTIF($M$8:N272,"M")))</f>
        <v>M0</v>
      </c>
      <c r="E272" s="32" t="str">
        <f>CONCATENATE("L",(COUNTIF($M$8:N272,"L")))</f>
        <v>L0</v>
      </c>
      <c r="F272" s="32" t="str">
        <f>CONCATENATE("TBC",(COUNTIF($M$8:N272,"TBC")))</f>
        <v>TBC169</v>
      </c>
      <c r="G272" s="14" t="str">
        <f>'Lookup Admin'!A266</f>
        <v>W4</v>
      </c>
      <c r="H272" s="13" t="str">
        <f>'Lookup Admin'!E266</f>
        <v>Are there any waste water pipes, or waste water storage tanks adjacent to the tanks/reservoirs?</v>
      </c>
      <c r="I272" s="165" t="str">
        <f t="shared" si="53"/>
        <v>TBC</v>
      </c>
      <c r="J272" s="15" t="str">
        <f>IF(I272="N/A","N/A",IF(I272=VLOOKUP(G272,'Lookup Admin'!A:C,3,FALSE),"H",""))</f>
        <v/>
      </c>
      <c r="K272" s="1"/>
      <c r="L272" s="115">
        <f>VLOOKUP(G272,'Lookup Admin'!A:D,4,FALSE)</f>
        <v>4</v>
      </c>
      <c r="M272" s="94" t="str">
        <f t="shared" si="52"/>
        <v>TBC</v>
      </c>
      <c r="N272" s="9"/>
    </row>
    <row r="273" spans="1:21" ht="30" x14ac:dyDescent="0.25">
      <c r="A273" s="32" t="str">
        <f t="shared" si="51"/>
        <v>TBC170</v>
      </c>
      <c r="B273" s="32" t="str">
        <f>CONCATENATE("H",(COUNTIF($M$8:M273,"H")))</f>
        <v>H0</v>
      </c>
      <c r="C273" s="32" t="str">
        <f>CONCATENATE("VH",(COUNTIF($M$8:M273,"VH")))</f>
        <v>VH0</v>
      </c>
      <c r="D273" s="32" t="str">
        <f>CONCATENATE("M",(COUNTIF($M$8:N273,"M")))</f>
        <v>M0</v>
      </c>
      <c r="E273" s="32" t="str">
        <f>CONCATENATE("L",(COUNTIF($M$8:N273,"L")))</f>
        <v>L0</v>
      </c>
      <c r="F273" s="32" t="str">
        <f>CONCATENATE("TBC",(COUNTIF($M$8:N273,"TBC")))</f>
        <v>TBC170</v>
      </c>
      <c r="G273" s="14" t="str">
        <f>'Lookup Admin'!A267</f>
        <v>W5</v>
      </c>
      <c r="H273" s="13" t="str">
        <f>'Lookup Admin'!E267</f>
        <v>Are there any unprotected or inadequately protected access covers and/or vents?</v>
      </c>
      <c r="I273" s="165" t="str">
        <f t="shared" si="53"/>
        <v>TBC</v>
      </c>
      <c r="J273" s="15" t="str">
        <f>IF(I273="N/A","N/A",IF(I273=VLOOKUP(G273,'Lookup Admin'!A:C,3,FALSE),"H",""))</f>
        <v/>
      </c>
      <c r="K273" s="1"/>
      <c r="L273" s="115">
        <f>VLOOKUP(G273,'Lookup Admin'!A:D,4,FALSE)</f>
        <v>4</v>
      </c>
      <c r="M273" s="94" t="str">
        <f t="shared" si="52"/>
        <v>TBC</v>
      </c>
      <c r="N273" s="9"/>
    </row>
    <row r="274" spans="1:21" ht="60" x14ac:dyDescent="0.25">
      <c r="A274" s="32" t="str">
        <f t="shared" si="51"/>
        <v>TBC171</v>
      </c>
      <c r="B274" s="32" t="str">
        <f>CONCATENATE("H",(COUNTIF($M$8:M274,"H")))</f>
        <v>H0</v>
      </c>
      <c r="C274" s="32" t="str">
        <f>CONCATENATE("VH",(COUNTIF($M$8:M274,"VH")))</f>
        <v>VH0</v>
      </c>
      <c r="D274" s="32" t="str">
        <f>CONCATENATE("M",(COUNTIF($M$8:N274,"M")))</f>
        <v>M0</v>
      </c>
      <c r="E274" s="32" t="str">
        <f>CONCATENATE("L",(COUNTIF($M$8:N274,"L")))</f>
        <v>L0</v>
      </c>
      <c r="F274" s="32" t="str">
        <f>CONCATENATE("TBC",(COUNTIF($M$8:N274,"TBC")))</f>
        <v>TBC171</v>
      </c>
      <c r="G274" s="14" t="str">
        <f>'Lookup Admin'!A268</f>
        <v>W6</v>
      </c>
      <c r="H274" s="13" t="str">
        <f>'Lookup Admin'!E268</f>
        <v>Are any treated water reservoirs adequately protected against solar heat gain, vandalism (deliberate contamination of treated water and unauthorised access)?</v>
      </c>
      <c r="I274" s="165" t="str">
        <f t="shared" si="53"/>
        <v>TBC</v>
      </c>
      <c r="J274" s="15" t="str">
        <f>IF(I274="N/A","N/A",IF(I274=VLOOKUP(G274,'Lookup Admin'!A:C,3,FALSE),"H",""))</f>
        <v/>
      </c>
      <c r="K274" s="1"/>
      <c r="L274" s="115">
        <f>VLOOKUP(G274,'Lookup Admin'!A:D,4,FALSE)</f>
        <v>4</v>
      </c>
      <c r="M274" s="94" t="str">
        <f t="shared" si="52"/>
        <v>TBC</v>
      </c>
      <c r="N274" s="9"/>
    </row>
    <row r="275" spans="1:21" ht="30" x14ac:dyDescent="0.25">
      <c r="A275" s="32" t="str">
        <f t="shared" si="51"/>
        <v>TBC172</v>
      </c>
      <c r="B275" s="32" t="str">
        <f>CONCATENATE("H",(COUNTIF($M$8:M275,"H")))</f>
        <v>H0</v>
      </c>
      <c r="C275" s="32" t="str">
        <f>CONCATENATE("VH",(COUNTIF($M$8:M275,"VH")))</f>
        <v>VH0</v>
      </c>
      <c r="D275" s="32" t="str">
        <f>CONCATENATE("M",(COUNTIF($M$8:N275,"M")))</f>
        <v>M0</v>
      </c>
      <c r="E275" s="32" t="str">
        <f>CONCATENATE("L",(COUNTIF($M$8:N275,"L")))</f>
        <v>L0</v>
      </c>
      <c r="F275" s="32" t="str">
        <f>CONCATENATE("TBC",(COUNTIF($M$8:N275,"TBC")))</f>
        <v>TBC172</v>
      </c>
      <c r="G275" s="14" t="str">
        <f>'Lookup Admin'!A269</f>
        <v>W7</v>
      </c>
      <c r="H275" s="13" t="str">
        <f>'Lookup Admin'!E269</f>
        <v>Is there a stock-proof fence around any inspection chambers?</v>
      </c>
      <c r="I275" s="165" t="str">
        <f t="shared" si="53"/>
        <v>TBC</v>
      </c>
      <c r="J275" s="15" t="str">
        <f>IF(I275="N/A","N/A",IF(I275=VLOOKUP(G275,'Lookup Admin'!A:C,3,FALSE),"H",""))</f>
        <v/>
      </c>
      <c r="K275" s="1"/>
      <c r="L275" s="115">
        <f>VLOOKUP(G275,'Lookup Admin'!A:D,4,FALSE)</f>
        <v>4</v>
      </c>
      <c r="M275" s="94" t="str">
        <f t="shared" si="52"/>
        <v>TBC</v>
      </c>
      <c r="N275" s="9"/>
    </row>
    <row r="276" spans="1:21" ht="30" x14ac:dyDescent="0.25">
      <c r="A276" s="32" t="str">
        <f t="shared" si="51"/>
        <v>TBC173</v>
      </c>
      <c r="B276" s="32" t="str">
        <f>CONCATENATE("H",(COUNTIF($M$8:M276,"H")))</f>
        <v>H0</v>
      </c>
      <c r="C276" s="32" t="str">
        <f>CONCATENATE("VH",(COUNTIF($M$8:M276,"VH")))</f>
        <v>VH0</v>
      </c>
      <c r="D276" s="32" t="str">
        <f>CONCATENATE("M",(COUNTIF($M$8:N276,"M")))</f>
        <v>M0</v>
      </c>
      <c r="E276" s="32" t="str">
        <f>CONCATENATE("L",(COUNTIF($M$8:N276,"L")))</f>
        <v>L0</v>
      </c>
      <c r="F276" s="32" t="str">
        <f>CONCATENATE("TBC",(COUNTIF($M$8:N276,"TBC")))</f>
        <v>TBC173</v>
      </c>
      <c r="G276" s="14" t="str">
        <f>'Lookup Admin'!A270</f>
        <v>W8</v>
      </c>
      <c r="H276" s="13" t="str">
        <f>'Lookup Admin'!E270</f>
        <v>Are the reservoirs regularly maintained and cleaned with appropriate records?</v>
      </c>
      <c r="I276" s="165" t="str">
        <f t="shared" si="53"/>
        <v>TBC</v>
      </c>
      <c r="J276" s="15" t="str">
        <f>IF(I276="N/A","N/A",IF(I276=VLOOKUP(G276,'Lookup Admin'!A:C,3,FALSE),"H",""))</f>
        <v/>
      </c>
      <c r="K276" s="1"/>
      <c r="L276" s="115">
        <f>VLOOKUP(G276,'Lookup Admin'!A:D,4,FALSE)</f>
        <v>4</v>
      </c>
      <c r="M276" s="94" t="str">
        <f t="shared" si="52"/>
        <v>TBC</v>
      </c>
      <c r="N276" s="9"/>
    </row>
    <row r="277" spans="1:21" ht="30" x14ac:dyDescent="0.25">
      <c r="A277" s="32" t="str">
        <f t="shared" si="51"/>
        <v>TBC174</v>
      </c>
      <c r="B277" s="32" t="str">
        <f>CONCATENATE("H",(COUNTIF($M$8:M277,"H")))</f>
        <v>H0</v>
      </c>
      <c r="C277" s="32" t="str">
        <f>CONCATENATE("VH",(COUNTIF($M$8:M277,"VH")))</f>
        <v>VH0</v>
      </c>
      <c r="D277" s="32" t="str">
        <f>CONCATENATE("M",(COUNTIF($M$8:N277,"M")))</f>
        <v>M0</v>
      </c>
      <c r="E277" s="32" t="str">
        <f>CONCATENATE("L",(COUNTIF($M$8:N277,"L")))</f>
        <v>L0</v>
      </c>
      <c r="F277" s="32" t="str">
        <f>CONCATENATE("TBC",(COUNTIF($M$8:N277,"TBC")))</f>
        <v>TBC174</v>
      </c>
      <c r="G277" s="14" t="str">
        <f>'Lookup Admin'!A271</f>
        <v>W9</v>
      </c>
      <c r="H277" s="13" t="str">
        <f>'Lookup Admin'!E271</f>
        <v>Is there a regular turn over of water, such that the capacity of the storage vessel matches demand?</v>
      </c>
      <c r="I277" s="165" t="str">
        <f t="shared" si="53"/>
        <v>TBC</v>
      </c>
      <c r="J277" s="15" t="str">
        <f>IF(I277="N/A","N/A",IF(I277=VLOOKUP(G277,'Lookup Admin'!A:C,3,FALSE),"H",""))</f>
        <v/>
      </c>
      <c r="K277" s="1"/>
      <c r="L277" s="115">
        <f>VLOOKUP(G277,'Lookup Admin'!A:D,4,FALSE)</f>
        <v>3</v>
      </c>
      <c r="M277" s="94" t="str">
        <f t="shared" si="52"/>
        <v>TBC</v>
      </c>
      <c r="N277" s="9"/>
    </row>
    <row r="278" spans="1:21" x14ac:dyDescent="0.25">
      <c r="A278" s="32" t="b">
        <f t="shared" si="51"/>
        <v>0</v>
      </c>
      <c r="B278" s="32" t="str">
        <f>CONCATENATE("H",(COUNTIF($M$8:M278,"H")))</f>
        <v>H0</v>
      </c>
      <c r="C278" s="32" t="str">
        <f>CONCATENATE("VH",(COUNTIF($M$8:M278,"VH")))</f>
        <v>VH0</v>
      </c>
      <c r="D278" s="32" t="str">
        <f>CONCATENATE("M",(COUNTIF($M$8:N278,"M")))</f>
        <v>M0</v>
      </c>
      <c r="E278" s="32" t="str">
        <f>CONCATENATE("L",(COUNTIF($M$8:N278,"L")))</f>
        <v>L0</v>
      </c>
      <c r="F278" s="32" t="str">
        <f>CONCATENATE("TBC",(COUNTIF($M$8:N278,"TBC")))</f>
        <v>TBC174</v>
      </c>
      <c r="G278" s="14" t="str">
        <f>'Lookup Admin'!A272</f>
        <v>W10</v>
      </c>
      <c r="H278" s="64"/>
      <c r="I278" s="165" t="s">
        <v>321</v>
      </c>
      <c r="J278" s="15" t="str">
        <f>IF(I278="N/A","N/A",IF(I278=VLOOKUP(G278,'Lookup Admin'!A:C,3,FALSE),"H",""))</f>
        <v>N/A</v>
      </c>
      <c r="K278" s="75"/>
      <c r="L278" s="75"/>
      <c r="M278" s="94" t="str">
        <f t="shared" si="46"/>
        <v/>
      </c>
      <c r="N278" s="9"/>
    </row>
    <row r="279" spans="1:21" x14ac:dyDescent="0.25">
      <c r="A279" s="32" t="b">
        <f t="shared" si="51"/>
        <v>0</v>
      </c>
      <c r="B279" s="32" t="str">
        <f>CONCATENATE("H",(COUNTIF($M$8:M279,"H")))</f>
        <v>H0</v>
      </c>
      <c r="C279" s="32" t="str">
        <f>CONCATENATE("VH",(COUNTIF($M$8:M279,"VH")))</f>
        <v>VH0</v>
      </c>
      <c r="D279" s="32" t="str">
        <f>CONCATENATE("M",(COUNTIF($M$8:N279,"M")))</f>
        <v>M0</v>
      </c>
      <c r="E279" s="32" t="str">
        <f>CONCATENATE("L",(COUNTIF($M$8:N279,"L")))</f>
        <v>L0</v>
      </c>
      <c r="F279" s="32" t="str">
        <f>CONCATENATE("TBC",(COUNTIF($M$8:N279,"TBC")))</f>
        <v>TBC174</v>
      </c>
      <c r="G279" s="14" t="str">
        <f>'Lookup Admin'!A273</f>
        <v>W11</v>
      </c>
      <c r="H279" s="64"/>
      <c r="I279" s="165" t="s">
        <v>321</v>
      </c>
      <c r="J279" s="15" t="str">
        <f>IF(I279="N/A","N/A",IF(I279=VLOOKUP(G279,'Lookup Admin'!A:C,3,FALSE),"H",""))</f>
        <v>N/A</v>
      </c>
      <c r="K279" s="75"/>
      <c r="L279" s="75"/>
      <c r="M279" s="94" t="str">
        <f t="shared" si="46"/>
        <v/>
      </c>
      <c r="N279" s="9"/>
    </row>
    <row r="280" spans="1:21" x14ac:dyDescent="0.25">
      <c r="A280" s="32" t="b">
        <f t="shared" si="51"/>
        <v>0</v>
      </c>
      <c r="B280" s="32" t="str">
        <f>CONCATENATE("H",(COUNTIF($M$8:M280,"H")))</f>
        <v>H0</v>
      </c>
      <c r="C280" s="32" t="str">
        <f>CONCATENATE("VH",(COUNTIF($M$8:M280,"VH")))</f>
        <v>VH0</v>
      </c>
      <c r="D280" s="32" t="str">
        <f>CONCATENATE("M",(COUNTIF($M$8:N280,"M")))</f>
        <v>M0</v>
      </c>
      <c r="E280" s="32" t="str">
        <f>CONCATENATE("L",(COUNTIF($M$8:N280,"L")))</f>
        <v>L0</v>
      </c>
      <c r="F280" s="32" t="str">
        <f>CONCATENATE("TBC",(COUNTIF($M$8:N280,"TBC")))</f>
        <v>TBC174</v>
      </c>
      <c r="G280" s="14" t="str">
        <f>'Lookup Admin'!A274</f>
        <v>W12</v>
      </c>
      <c r="H280" s="64"/>
      <c r="I280" s="165" t="s">
        <v>321</v>
      </c>
      <c r="J280" s="15" t="str">
        <f>IF(I280="N/A","N/A",IF(I280=VLOOKUP(G280,'Lookup Admin'!A:C,3,FALSE),"H",""))</f>
        <v>N/A</v>
      </c>
      <c r="K280" s="75"/>
      <c r="L280" s="75"/>
      <c r="M280" s="94" t="str">
        <f t="shared" ref="M280" si="54">IF(I280="TBC",IF(I280="N/A","","TBC"),IF(J280="H",IF(K280="","Likelihood Required",IF(K280*L280&lt;$U$10,"L", IF(K280*L280&lt;$U$11,"M",IF(K280*L280&lt;=$U$12,"H","VH")))),""))</f>
        <v/>
      </c>
      <c r="N280" s="9"/>
    </row>
    <row r="281" spans="1:21" s="17" customFormat="1" ht="33.75" customHeight="1" x14ac:dyDescent="0.25">
      <c r="A281" s="32"/>
      <c r="B281" s="32"/>
      <c r="C281" s="32"/>
      <c r="D281" s="32"/>
      <c r="E281" s="32"/>
      <c r="F281" s="32"/>
      <c r="G281" s="224" t="str">
        <f>'Lookup Admin'!A275</f>
        <v>Section X - Premises supplied (applicable to domestic dwelling or commercial premises)</v>
      </c>
      <c r="H281" s="225"/>
      <c r="I281" s="76"/>
      <c r="J281" s="15" t="str">
        <f>IF(I281="N/A","N/A",IF(I281=VLOOKUP(G281,'Lookup Admin'!A:C,3,FALSE),"H",""))</f>
        <v>H</v>
      </c>
      <c r="K281" s="96"/>
      <c r="L281" s="96"/>
      <c r="M281" s="94"/>
      <c r="N281" s="100"/>
      <c r="P281" s="62"/>
      <c r="Q281" s="62"/>
      <c r="R281" s="62"/>
      <c r="S281" s="62"/>
      <c r="T281" s="62"/>
      <c r="U281" s="62"/>
    </row>
    <row r="282" spans="1:21" ht="60" x14ac:dyDescent="0.25">
      <c r="A282" s="32" t="str">
        <f t="shared" si="51"/>
        <v>TBC175</v>
      </c>
      <c r="B282" s="32" t="str">
        <f>CONCATENATE("H",(COUNTIF($M$8:M282,"H")))</f>
        <v>H0</v>
      </c>
      <c r="C282" s="32" t="str">
        <f>CONCATENATE("VH",(COUNTIF($M$8:M282,"VH")))</f>
        <v>VH0</v>
      </c>
      <c r="D282" s="32" t="str">
        <f>CONCATENATE("M",(COUNTIF($M$8:N282,"M")))</f>
        <v>M0</v>
      </c>
      <c r="E282" s="32" t="str">
        <f>CONCATENATE("L",(COUNTIF($M$8:N282,"L")))</f>
        <v>L0</v>
      </c>
      <c r="F282" s="32" t="str">
        <f>CONCATENATE("TBC",(COUNTIF($M$8:N282,"TBC")))</f>
        <v>TBC175</v>
      </c>
      <c r="G282" s="14" t="str">
        <f>'Lookup Admin'!A276</f>
        <v>X1</v>
      </c>
      <c r="H282" s="13" t="str">
        <f>'Lookup Admin'!E276</f>
        <v>Is the drinking water supply to any customer premises (kitchen tap) supplied via a loft tank? Note; there is no need to inspect loft tanks, just ask for evidence. If no, move on to question X4.</v>
      </c>
      <c r="I282" s="173" t="str">
        <f t="shared" ref="I282:I287" si="55">IF($I$268="N/A","N/A","TBC")</f>
        <v>TBC</v>
      </c>
      <c r="J282" s="15" t="str">
        <f>IF(I282="N/A","N/A",IF(I282=VLOOKUP(G282,'Lookup Admin'!A:C,3,FALSE),"H",""))</f>
        <v/>
      </c>
      <c r="K282" s="1"/>
      <c r="L282" s="115">
        <f>VLOOKUP(G282,'Lookup Admin'!A:D,4,FALSE)</f>
        <v>5</v>
      </c>
      <c r="M282" s="94" t="str">
        <f t="shared" ref="M282:M287" si="56">IF(I282="TBC",IF(I282="N/A","","TBC"),IF(J282="H",IF(K282="","Likelihood Required",IF(K282*L282&lt;$U$10,"L", IF(K282*L282&lt;$U$11,"M",IF(K282*L282&lt;=$U$12,"H","VH")))),""))</f>
        <v>TBC</v>
      </c>
      <c r="N282" s="9"/>
    </row>
    <row r="283" spans="1:21" ht="30" x14ac:dyDescent="0.25">
      <c r="A283" s="32" t="str">
        <f t="shared" si="51"/>
        <v>TBC176</v>
      </c>
      <c r="B283" s="32" t="str">
        <f>CONCATENATE("H",(COUNTIF($M$8:M283,"H")))</f>
        <v>H0</v>
      </c>
      <c r="C283" s="32" t="str">
        <f>CONCATENATE("VH",(COUNTIF($M$8:M283,"VH")))</f>
        <v>VH0</v>
      </c>
      <c r="D283" s="32" t="str">
        <f>CONCATENATE("M",(COUNTIF($M$8:N283,"M")))</f>
        <v>M0</v>
      </c>
      <c r="E283" s="32" t="str">
        <f>CONCATENATE("L",(COUNTIF($M$8:N283,"L")))</f>
        <v>L0</v>
      </c>
      <c r="F283" s="32" t="str">
        <f>CONCATENATE("TBC",(COUNTIF($M$8:N283,"TBC")))</f>
        <v>TBC176</v>
      </c>
      <c r="G283" s="14" t="str">
        <f>'Lookup Admin'!A277</f>
        <v>X2</v>
      </c>
      <c r="H283" s="13" t="str">
        <f>'Lookup Admin'!E277</f>
        <v>If yes, do all loft tanks have a robust vermin proof cover?</v>
      </c>
      <c r="I283" s="173" t="str">
        <f t="shared" si="55"/>
        <v>TBC</v>
      </c>
      <c r="J283" s="15" t="str">
        <f>IF(I283="N/A","N/A",IF(I283=VLOOKUP(G283,'Lookup Admin'!A:C,3,FALSE),"H",""))</f>
        <v/>
      </c>
      <c r="K283" s="1"/>
      <c r="L283" s="115">
        <f>VLOOKUP(G283,'Lookup Admin'!A:D,4,FALSE)</f>
        <v>4</v>
      </c>
      <c r="M283" s="94" t="str">
        <f t="shared" si="56"/>
        <v>TBC</v>
      </c>
      <c r="N283" s="9"/>
    </row>
    <row r="284" spans="1:21" ht="30" x14ac:dyDescent="0.25">
      <c r="A284" s="32" t="str">
        <f t="shared" si="51"/>
        <v>TBC177</v>
      </c>
      <c r="B284" s="32" t="str">
        <f>CONCATENATE("H",(COUNTIF($M$8:M284,"H")))</f>
        <v>H0</v>
      </c>
      <c r="C284" s="32" t="str">
        <f>CONCATENATE("VH",(COUNTIF($M$8:M284,"VH")))</f>
        <v>VH0</v>
      </c>
      <c r="D284" s="32" t="str">
        <f>CONCATENATE("M",(COUNTIF($M$8:N284,"M")))</f>
        <v>M0</v>
      </c>
      <c r="E284" s="32" t="str">
        <f>CONCATENATE("L",(COUNTIF($M$8:N284,"L")))</f>
        <v>L0</v>
      </c>
      <c r="F284" s="32" t="str">
        <f>CONCATENATE("TBC",(COUNTIF($M$8:N284,"TBC")))</f>
        <v>TBC177</v>
      </c>
      <c r="G284" s="14" t="str">
        <f>'Lookup Admin'!A278</f>
        <v>X3</v>
      </c>
      <c r="H284" s="13" t="str">
        <f>'Lookup Admin'!E278</f>
        <v>If yes, is there evidence the loft tanks are cleaned at least once per year?</v>
      </c>
      <c r="I284" s="173" t="str">
        <f t="shared" si="55"/>
        <v>TBC</v>
      </c>
      <c r="J284" s="15" t="str">
        <f>IF(I284="N/A","N/A",IF(I284=VLOOKUP(G284,'Lookup Admin'!A:C,3,FALSE),"H",""))</f>
        <v/>
      </c>
      <c r="K284" s="1"/>
      <c r="L284" s="115">
        <f>VLOOKUP(G284,'Lookup Admin'!A:D,4,FALSE)</f>
        <v>3</v>
      </c>
      <c r="M284" s="94" t="str">
        <f t="shared" si="56"/>
        <v>TBC</v>
      </c>
      <c r="N284" s="9"/>
    </row>
    <row r="285" spans="1:21" x14ac:dyDescent="0.25">
      <c r="A285" s="32" t="str">
        <f t="shared" si="51"/>
        <v>TBC178</v>
      </c>
      <c r="B285" s="32" t="str">
        <f>CONCATENATE("H",(COUNTIF($M$8:M285,"H")))</f>
        <v>H0</v>
      </c>
      <c r="C285" s="32" t="str">
        <f>CONCATENATE("VH",(COUNTIF($M$8:M285,"VH")))</f>
        <v>VH0</v>
      </c>
      <c r="D285" s="32" t="str">
        <f>CONCATENATE("M",(COUNTIF($M$8:N285,"M")))</f>
        <v>M0</v>
      </c>
      <c r="E285" s="32" t="str">
        <f>CONCATENATE("L",(COUNTIF($M$8:N285,"L")))</f>
        <v>L0</v>
      </c>
      <c r="F285" s="32" t="str">
        <f>CONCATENATE("TBC",(COUNTIF($M$8:N285,"TBC")))</f>
        <v>TBC178</v>
      </c>
      <c r="G285" s="14" t="str">
        <f>'Lookup Admin'!A279</f>
        <v>X4</v>
      </c>
      <c r="H285" s="13" t="str">
        <f>'Lookup Admin'!E279</f>
        <v>Is there any lead pipe work within the properties?</v>
      </c>
      <c r="I285" s="173" t="str">
        <f t="shared" si="55"/>
        <v>TBC</v>
      </c>
      <c r="J285" s="15" t="str">
        <f>IF(I285="N/A","N/A",IF(I285=VLOOKUP(G285,'Lookup Admin'!A:C,3,FALSE),"H",""))</f>
        <v/>
      </c>
      <c r="K285" s="1"/>
      <c r="L285" s="115">
        <f>VLOOKUP(G285,'Lookup Admin'!A:D,4,FALSE)</f>
        <v>4</v>
      </c>
      <c r="M285" s="94" t="str">
        <f t="shared" si="56"/>
        <v>TBC</v>
      </c>
      <c r="N285" s="9"/>
    </row>
    <row r="286" spans="1:21" ht="30" x14ac:dyDescent="0.25">
      <c r="A286" s="32" t="str">
        <f t="shared" si="51"/>
        <v>TBC179</v>
      </c>
      <c r="B286" s="32" t="str">
        <f>CONCATENATE("H",(COUNTIF($M$8:M286,"H")))</f>
        <v>H0</v>
      </c>
      <c r="C286" s="32" t="str">
        <f>CONCATENATE("VH",(COUNTIF($M$8:M286,"VH")))</f>
        <v>VH0</v>
      </c>
      <c r="D286" s="32" t="str">
        <f>CONCATENATE("M",(COUNTIF($M$8:N286,"M")))</f>
        <v>M0</v>
      </c>
      <c r="E286" s="32" t="str">
        <f>CONCATENATE("L",(COUNTIF($M$8:N286,"L")))</f>
        <v>L0</v>
      </c>
      <c r="F286" s="32" t="str">
        <f>CONCATENATE("TBC",(COUNTIF($M$8:N286,"TBC")))</f>
        <v>TBC179</v>
      </c>
      <c r="G286" s="14" t="str">
        <f>'Lookup Admin'!A280</f>
        <v>X5</v>
      </c>
      <c r="H286" s="13" t="str">
        <f>'Lookup Admin'!E280</f>
        <v>Is the water at the consumers tap clear, taste and odour-free?</v>
      </c>
      <c r="I286" s="173" t="str">
        <f t="shared" si="55"/>
        <v>TBC</v>
      </c>
      <c r="J286" s="15" t="str">
        <f>IF(I286="N/A","N/A",IF(I286=VLOOKUP(G286,'Lookup Admin'!A:C,3,FALSE),"H",""))</f>
        <v/>
      </c>
      <c r="K286" s="1"/>
      <c r="L286" s="115">
        <f>VLOOKUP(G286,'Lookup Admin'!A:D,4,FALSE)</f>
        <v>2</v>
      </c>
      <c r="M286" s="94" t="str">
        <f t="shared" si="56"/>
        <v>TBC</v>
      </c>
      <c r="N286" s="9"/>
    </row>
    <row r="287" spans="1:21" ht="45" x14ac:dyDescent="0.25">
      <c r="A287" s="32" t="str">
        <f t="shared" si="51"/>
        <v>TBC180</v>
      </c>
      <c r="B287" s="32" t="str">
        <f>CONCATENATE("H",(COUNTIF($M$8:M287,"H")))</f>
        <v>H0</v>
      </c>
      <c r="C287" s="32" t="str">
        <f>CONCATENATE("VH",(COUNTIF($M$8:M287,"VH")))</f>
        <v>VH0</v>
      </c>
      <c r="D287" s="32" t="str">
        <f>CONCATENATE("M",(COUNTIF($M$8:N287,"M")))</f>
        <v>M0</v>
      </c>
      <c r="E287" s="32" t="str">
        <f>CONCATENATE("L",(COUNTIF($M$8:N287,"L")))</f>
        <v>L0</v>
      </c>
      <c r="F287" s="32" t="str">
        <f>CONCATENATE("TBC",(COUNTIF($M$8:N287,"TBC")))</f>
        <v>TBC180</v>
      </c>
      <c r="G287" s="14" t="str">
        <f>'Lookup Admin'!A281</f>
        <v>X6</v>
      </c>
      <c r="H287" s="13" t="str">
        <f>'Lookup Admin'!E281</f>
        <v>Is there adequate backflow protection for any rainwater harvesting systems in place at any of the properties?</v>
      </c>
      <c r="I287" s="173" t="str">
        <f t="shared" si="55"/>
        <v>TBC</v>
      </c>
      <c r="J287" s="15" t="str">
        <f>IF(I287="N/A","N/A",IF(I287=VLOOKUP(G287,'Lookup Admin'!A:C,3,FALSE),"H",""))</f>
        <v/>
      </c>
      <c r="K287" s="1"/>
      <c r="L287" s="115">
        <f>VLOOKUP(G287,'Lookup Admin'!A:D,4,FALSE)</f>
        <v>5</v>
      </c>
      <c r="M287" s="94" t="str">
        <f t="shared" si="56"/>
        <v>TBC</v>
      </c>
      <c r="N287" s="9"/>
    </row>
    <row r="288" spans="1:21" x14ac:dyDescent="0.25">
      <c r="A288" s="32" t="b">
        <f t="shared" si="51"/>
        <v>0</v>
      </c>
      <c r="B288" s="32" t="str">
        <f>CONCATENATE("H",(COUNTIF($M$8:M288,"H")))</f>
        <v>H0</v>
      </c>
      <c r="C288" s="32" t="str">
        <f>CONCATENATE("VH",(COUNTIF($M$8:M288,"VH")))</f>
        <v>VH0</v>
      </c>
      <c r="D288" s="32" t="str">
        <f>CONCATENATE("M",(COUNTIF($M$8:N288,"M")))</f>
        <v>M0</v>
      </c>
      <c r="E288" s="32" t="str">
        <f>CONCATENATE("L",(COUNTIF($M$8:N288,"L")))</f>
        <v>L0</v>
      </c>
      <c r="F288" s="32" t="str">
        <f>CONCATENATE("TBC",(COUNTIF($M$8:N288,"TBC")))</f>
        <v>TBC180</v>
      </c>
      <c r="G288" s="14" t="str">
        <f>'Lookup Admin'!A282</f>
        <v>X7</v>
      </c>
      <c r="H288" s="64"/>
      <c r="I288" s="165" t="s">
        <v>321</v>
      </c>
      <c r="J288" s="15" t="str">
        <f>IF(I288="N/A","N/A",IF(I288=VLOOKUP(G288,'Lookup Admin'!A:C,3,FALSE),"H",""))</f>
        <v>N/A</v>
      </c>
      <c r="K288" s="75"/>
      <c r="L288" s="75"/>
      <c r="M288" s="94" t="str">
        <f t="shared" ref="M288:M324" si="57">IF(I288="TBC",IF(I288="N/A","","TBC"),IF(J288="H",IF(K288="","Likelihood Required",IF(K288*L288&lt;$U$10,"L", IF(K288*L288&lt;$U$11,"M",IF(K288*L288&lt;=$U$12,"H","VH")))),""))</f>
        <v/>
      </c>
      <c r="N288" s="9"/>
    </row>
    <row r="289" spans="1:21" x14ac:dyDescent="0.25">
      <c r="A289" s="32" t="b">
        <f t="shared" si="51"/>
        <v>0</v>
      </c>
      <c r="B289" s="32" t="str">
        <f>CONCATENATE("H",(COUNTIF($M$8:M289,"H")))</f>
        <v>H0</v>
      </c>
      <c r="C289" s="32" t="str">
        <f>CONCATENATE("VH",(COUNTIF($M$8:M289,"VH")))</f>
        <v>VH0</v>
      </c>
      <c r="D289" s="32" t="str">
        <f>CONCATENATE("M",(COUNTIF($M$8:N289,"M")))</f>
        <v>M0</v>
      </c>
      <c r="E289" s="32" t="str">
        <f>CONCATENATE("L",(COUNTIF($M$8:N289,"L")))</f>
        <v>L0</v>
      </c>
      <c r="F289" s="32" t="str">
        <f>CONCATENATE("TBC",(COUNTIF($M$8:N289,"TBC")))</f>
        <v>TBC180</v>
      </c>
      <c r="G289" s="14" t="str">
        <f>'Lookup Admin'!A283</f>
        <v>X8</v>
      </c>
      <c r="H289" s="64"/>
      <c r="I289" s="165" t="s">
        <v>321</v>
      </c>
      <c r="J289" s="15" t="str">
        <f>IF(I289="N/A","N/A",IF(I289=VLOOKUP(G289,'Lookup Admin'!A:C,3,FALSE),"H",""))</f>
        <v>N/A</v>
      </c>
      <c r="K289" s="75"/>
      <c r="L289" s="75"/>
      <c r="M289" s="94" t="str">
        <f t="shared" si="57"/>
        <v/>
      </c>
      <c r="N289" s="9"/>
    </row>
    <row r="290" spans="1:21" x14ac:dyDescent="0.25">
      <c r="A290" s="32" t="b">
        <f t="shared" si="51"/>
        <v>0</v>
      </c>
      <c r="B290" s="32" t="str">
        <f>CONCATENATE("H",(COUNTIF($M$8:M290,"H")))</f>
        <v>H0</v>
      </c>
      <c r="C290" s="32" t="str">
        <f>CONCATENATE("VH",(COUNTIF($M$8:M290,"VH")))</f>
        <v>VH0</v>
      </c>
      <c r="D290" s="32" t="str">
        <f>CONCATENATE("M",(COUNTIF($M$8:N290,"M")))</f>
        <v>M0</v>
      </c>
      <c r="E290" s="32" t="str">
        <f>CONCATENATE("L",(COUNTIF($M$8:N290,"L")))</f>
        <v>L0</v>
      </c>
      <c r="F290" s="32" t="str">
        <f>CONCATENATE("TBC",(COUNTIF($M$8:N290,"TBC")))</f>
        <v>TBC180</v>
      </c>
      <c r="G290" s="14" t="str">
        <f>'Lookup Admin'!A284</f>
        <v>X9</v>
      </c>
      <c r="H290" s="64"/>
      <c r="I290" s="165" t="s">
        <v>321</v>
      </c>
      <c r="J290" s="15" t="str">
        <f>IF(I290="N/A","N/A",IF(I290=VLOOKUP(G290,'Lookup Admin'!A:C,3,FALSE),"H",""))</f>
        <v>N/A</v>
      </c>
      <c r="K290" s="75"/>
      <c r="L290" s="75"/>
      <c r="M290" s="94" t="str">
        <f t="shared" si="57"/>
        <v/>
      </c>
      <c r="N290" s="9"/>
    </row>
    <row r="291" spans="1:21" s="17" customFormat="1" ht="48.75" customHeight="1" x14ac:dyDescent="0.25">
      <c r="A291" s="32"/>
      <c r="B291" s="32"/>
      <c r="C291" s="32"/>
      <c r="D291" s="32"/>
      <c r="E291" s="32"/>
      <c r="F291" s="32"/>
      <c r="G291" s="224" t="str">
        <f>'Lookup Admin'!A285</f>
        <v>Section Y - Point of use devices ( i.e individual property treatment systems such as UV systems, filter, membrane, Reverse osmosis (RO) under the sink)</v>
      </c>
      <c r="H291" s="225"/>
      <c r="I291" s="76"/>
      <c r="J291" s="15" t="str">
        <f>IF(I291="N/A","N/A",IF(I291=VLOOKUP(G291,'Lookup Admin'!A:C,3,FALSE),"H",""))</f>
        <v>H</v>
      </c>
      <c r="K291" s="96"/>
      <c r="L291" s="96"/>
      <c r="M291" s="94"/>
      <c r="N291" s="100"/>
      <c r="P291" s="62"/>
      <c r="Q291" s="62"/>
      <c r="R291" s="62"/>
      <c r="S291" s="62"/>
      <c r="T291" s="62"/>
      <c r="U291" s="62"/>
    </row>
    <row r="292" spans="1:21" ht="45" x14ac:dyDescent="0.25">
      <c r="A292" s="32" t="str">
        <f t="shared" si="51"/>
        <v>TBC181</v>
      </c>
      <c r="B292" s="32" t="str">
        <f>CONCATENATE("H",(COUNTIF($M$8:M292,"H")))</f>
        <v>H0</v>
      </c>
      <c r="C292" s="32" t="str">
        <f>CONCATENATE("VH",(COUNTIF($M$8:M292,"VH")))</f>
        <v>VH0</v>
      </c>
      <c r="D292" s="32" t="str">
        <f>CONCATENATE("M",(COUNTIF($M$8:N292,"M")))</f>
        <v>M0</v>
      </c>
      <c r="E292" s="32" t="str">
        <f>CONCATENATE("L",(COUNTIF($M$8:N292,"L")))</f>
        <v>L0</v>
      </c>
      <c r="F292" s="32" t="str">
        <f>CONCATENATE("TBC",(COUNTIF($M$8:N292,"TBC")))</f>
        <v>TBC181</v>
      </c>
      <c r="G292" s="14" t="str">
        <f>'Lookup Admin'!A286</f>
        <v>Y1</v>
      </c>
      <c r="H292" s="13" t="str">
        <f>'Lookup Admin'!E286</f>
        <v>Is the treatment system maintained to the manufacturer's instructions (filter changeover, cleaning)?</v>
      </c>
      <c r="I292" s="165" t="str">
        <f>IF($I$291="N/A","N/A","TBC")</f>
        <v>TBC</v>
      </c>
      <c r="J292" s="15" t="str">
        <f>IF(I292="N/A","N/A",IF(I292=VLOOKUP(G292,'Lookup Admin'!A:C,3,FALSE),"H",""))</f>
        <v/>
      </c>
      <c r="K292" s="1"/>
      <c r="L292" s="115">
        <f>VLOOKUP(G292,'Lookup Admin'!A:D,4,FALSE)</f>
        <v>5</v>
      </c>
      <c r="M292" s="94" t="str">
        <f t="shared" ref="M292:M293" si="58">IF(I292="TBC",IF(I292="N/A","","TBC"),IF(J292="H",IF(K292="","Likelihood Required",IF(K292*L292&lt;$U$10,"L", IF(K292*L292&lt;$U$11,"M",IF(K292*L292&lt;=$U$12,"H","VH")))),""))</f>
        <v>TBC</v>
      </c>
      <c r="N292" s="9"/>
    </row>
    <row r="293" spans="1:21" ht="30" x14ac:dyDescent="0.25">
      <c r="A293" s="32" t="str">
        <f t="shared" si="51"/>
        <v>TBC182</v>
      </c>
      <c r="B293" s="32" t="str">
        <f>CONCATENATE("H",(COUNTIF($M$8:M293,"H")))</f>
        <v>H0</v>
      </c>
      <c r="C293" s="32" t="str">
        <f>CONCATENATE("VH",(COUNTIF($M$8:M293,"VH")))</f>
        <v>VH0</v>
      </c>
      <c r="D293" s="32" t="str">
        <f>CONCATENATE("M",(COUNTIF($M$8:N293,"M")))</f>
        <v>M0</v>
      </c>
      <c r="E293" s="32" t="str">
        <f>CONCATENATE("L",(COUNTIF($M$8:N293,"L")))</f>
        <v>L0</v>
      </c>
      <c r="F293" s="32" t="str">
        <f>CONCATENATE("TBC",(COUNTIF($M$8:N293,"TBC")))</f>
        <v>TBC182</v>
      </c>
      <c r="G293" s="14" t="str">
        <f>'Lookup Admin'!A287</f>
        <v>Y2</v>
      </c>
      <c r="H293" s="13" t="str">
        <f>'Lookup Admin'!E287</f>
        <v>Is the design of the individual treatment system appropriate for the nature of  the raw water quality?</v>
      </c>
      <c r="I293" s="165" t="str">
        <f>IF($I$291="N/A","N/A","TBC")</f>
        <v>TBC</v>
      </c>
      <c r="J293" s="15" t="str">
        <f>IF(I293="N/A","N/A",IF(I293=VLOOKUP(G293,'Lookup Admin'!A:C,3,FALSE),"H",""))</f>
        <v/>
      </c>
      <c r="K293" s="1"/>
      <c r="L293" s="115">
        <f>VLOOKUP(G293,'Lookup Admin'!A:D,4,FALSE)</f>
        <v>5</v>
      </c>
      <c r="M293" s="94" t="str">
        <f t="shared" si="58"/>
        <v>TBC</v>
      </c>
      <c r="N293" s="9"/>
    </row>
    <row r="294" spans="1:21" x14ac:dyDescent="0.25">
      <c r="A294" s="32" t="b">
        <f t="shared" si="51"/>
        <v>0</v>
      </c>
      <c r="B294" s="32" t="str">
        <f>CONCATENATE("H",(COUNTIF($M$8:M294,"H")))</f>
        <v>H0</v>
      </c>
      <c r="C294" s="32" t="str">
        <f>CONCATENATE("VH",(COUNTIF($M$8:M294,"VH")))</f>
        <v>VH0</v>
      </c>
      <c r="D294" s="32" t="str">
        <f>CONCATENATE("M",(COUNTIF($M$8:N294,"M")))</f>
        <v>M0</v>
      </c>
      <c r="E294" s="32" t="str">
        <f>CONCATENATE("L",(COUNTIF($M$8:N294,"L")))</f>
        <v>L0</v>
      </c>
      <c r="F294" s="32" t="str">
        <f>CONCATENATE("TBC",(COUNTIF($M$8:N294,"TBC")))</f>
        <v>TBC182</v>
      </c>
      <c r="G294" s="14" t="str">
        <f>'Lookup Admin'!A288</f>
        <v>Y3</v>
      </c>
      <c r="H294" s="64"/>
      <c r="I294" s="165" t="s">
        <v>321</v>
      </c>
      <c r="J294" s="15" t="str">
        <f>IF(I294="N/A","N/A",IF(I294=VLOOKUP(G294,'Lookup Admin'!A:C,3,FALSE),"H",""))</f>
        <v>N/A</v>
      </c>
      <c r="K294" s="75"/>
      <c r="L294" s="75"/>
      <c r="M294" s="94" t="str">
        <f t="shared" ref="M294:M296" si="59">IF(I294="TBC",IF(I294="N/A","","TBC"),IF(J294="H",IF(K294="","Likelihood Required",IF(K294*L294&lt;$U$10,"L", IF(K294*L294&lt;$U$11,"M",IF(K294*L294&lt;=$U$12,"H","VH")))),""))</f>
        <v/>
      </c>
      <c r="N294" s="9"/>
    </row>
    <row r="295" spans="1:21" x14ac:dyDescent="0.25">
      <c r="A295" s="32" t="b">
        <f t="shared" si="51"/>
        <v>0</v>
      </c>
      <c r="B295" s="32" t="str">
        <f>CONCATENATE("H",(COUNTIF($M$8:M295,"H")))</f>
        <v>H0</v>
      </c>
      <c r="C295" s="32" t="str">
        <f>CONCATENATE("VH",(COUNTIF($M$8:M295,"VH")))</f>
        <v>VH0</v>
      </c>
      <c r="D295" s="32" t="str">
        <f>CONCATENATE("M",(COUNTIF($M$8:N295,"M")))</f>
        <v>M0</v>
      </c>
      <c r="E295" s="32" t="str">
        <f>CONCATENATE("L",(COUNTIF($M$8:N295,"L")))</f>
        <v>L0</v>
      </c>
      <c r="F295" s="32" t="str">
        <f>CONCATENATE("TBC",(COUNTIF($M$8:N295,"TBC")))</f>
        <v>TBC182</v>
      </c>
      <c r="G295" s="14" t="str">
        <f>'Lookup Admin'!A289</f>
        <v>Y4</v>
      </c>
      <c r="H295" s="64"/>
      <c r="I295" s="165" t="s">
        <v>321</v>
      </c>
      <c r="J295" s="15" t="str">
        <f>IF(I295="N/A","N/A",IF(I295=VLOOKUP(G295,'Lookup Admin'!A:C,3,FALSE),"H",""))</f>
        <v>N/A</v>
      </c>
      <c r="K295" s="75"/>
      <c r="L295" s="75"/>
      <c r="M295" s="94" t="str">
        <f t="shared" si="59"/>
        <v/>
      </c>
      <c r="N295" s="9"/>
    </row>
    <row r="296" spans="1:21" x14ac:dyDescent="0.25">
      <c r="A296" s="32" t="b">
        <f t="shared" si="51"/>
        <v>0</v>
      </c>
      <c r="B296" s="32" t="str">
        <f>CONCATENATE("H",(COUNTIF($M$8:M296,"H")))</f>
        <v>H0</v>
      </c>
      <c r="C296" s="32" t="str">
        <f>CONCATENATE("VH",(COUNTIF($M$8:M296,"VH")))</f>
        <v>VH0</v>
      </c>
      <c r="D296" s="32" t="str">
        <f>CONCATENATE("M",(COUNTIF($M$8:N296,"M")))</f>
        <v>M0</v>
      </c>
      <c r="E296" s="32" t="str">
        <f>CONCATENATE("L",(COUNTIF($M$8:N296,"L")))</f>
        <v>L0</v>
      </c>
      <c r="F296" s="32" t="str">
        <f>CONCATENATE("TBC",(COUNTIF($M$8:N296,"TBC")))</f>
        <v>TBC182</v>
      </c>
      <c r="G296" s="14" t="str">
        <f>'Lookup Admin'!A290</f>
        <v>Y5</v>
      </c>
      <c r="H296" s="64"/>
      <c r="I296" s="165" t="s">
        <v>321</v>
      </c>
      <c r="J296" s="15" t="str">
        <f>IF(I296="N/A","N/A",IF(I296=VLOOKUP(G296,'Lookup Admin'!A:C,3,FALSE),"H",""))</f>
        <v>N/A</v>
      </c>
      <c r="K296" s="75"/>
      <c r="L296" s="75"/>
      <c r="M296" s="94" t="str">
        <f t="shared" si="59"/>
        <v/>
      </c>
      <c r="N296" s="9"/>
    </row>
    <row r="297" spans="1:21" s="17" customFormat="1" ht="65.25" customHeight="1" x14ac:dyDescent="0.25">
      <c r="A297" s="32"/>
      <c r="B297" s="32"/>
      <c r="C297" s="32"/>
      <c r="D297" s="32"/>
      <c r="E297" s="32"/>
      <c r="F297" s="32"/>
      <c r="G297" s="224" t="str">
        <f>'Lookup Admin'!A291</f>
        <v>Section Z - MANAGEMENT &amp; CONTROL:   To determine the risk rating for this section, answer questions Z2 to Z27 to inform the answer to Z1.There should only one risk rating for this section in Z1.</v>
      </c>
      <c r="H297" s="225"/>
      <c r="I297" s="97"/>
      <c r="J297" s="15" t="str">
        <f>IF(I297="N/A","N/A",IF(I297=VLOOKUP(G297,'Lookup Admin'!A:C,3,FALSE),"H",""))</f>
        <v>H</v>
      </c>
      <c r="K297" s="96"/>
      <c r="L297" s="96"/>
      <c r="M297" s="94"/>
      <c r="N297" s="100"/>
      <c r="P297" s="62"/>
      <c r="Q297" s="62"/>
      <c r="R297" s="62"/>
      <c r="S297" s="62"/>
      <c r="T297" s="62"/>
      <c r="U297" s="62"/>
    </row>
    <row r="298" spans="1:21" ht="60" x14ac:dyDescent="0.25">
      <c r="A298" s="32" t="str">
        <f t="shared" si="51"/>
        <v>TBC183</v>
      </c>
      <c r="B298" s="32" t="str">
        <f>CONCATENATE("H",(COUNTIF($M$8:M298,"H")))</f>
        <v>H0</v>
      </c>
      <c r="C298" s="32" t="str">
        <f>CONCATENATE("VH",(COUNTIF($M$8:M298,"VH")))</f>
        <v>VH0</v>
      </c>
      <c r="D298" s="32" t="str">
        <f>CONCATENATE("M",(COUNTIF($M$8:N298,"M")))</f>
        <v>M0</v>
      </c>
      <c r="E298" s="32" t="str">
        <f>CONCATENATE("L",(COUNTIF($M$8:N298,"L")))</f>
        <v>L0</v>
      </c>
      <c r="F298" s="32" t="str">
        <f>CONCATENATE("TBC",(COUNTIF($M$8:N298,"TBC")))</f>
        <v>TBC183</v>
      </c>
      <c r="G298" s="14" t="str">
        <f>'Lookup Admin'!A292</f>
        <v>Z1</v>
      </c>
      <c r="H298" s="13" t="str">
        <f>'Lookup Admin'!E292</f>
        <v>CONFIDENCE IN MANAGEMENT?    To determine the risk rating for this section, answer questions Z2 to Z27 to inform the answer to Z1.There should only one risk rating for this section in Z1.</v>
      </c>
      <c r="I298" s="165" t="s">
        <v>320</v>
      </c>
      <c r="J298" s="15" t="str">
        <f>IF(I298="N/A","N/A",IF(I298=VLOOKUP(G298,'Lookup Admin'!A:C,3,FALSE),"H",""))</f>
        <v/>
      </c>
      <c r="K298" s="1"/>
      <c r="L298" s="115">
        <f>VLOOKUP(G298,'Lookup Admin'!A:D,4,FALSE)</f>
        <v>5</v>
      </c>
      <c r="M298" s="94" t="str">
        <f t="shared" ref="M298:M300" si="60">IF(I298="TBC",IF(I298="N/A","","TBC"),IF(J298="H",IF(K298="","Likelihood Required",IF(K298*L298&lt;$U$10,"L", IF(K298*L298&lt;$U$11,"M",IF(K298*L298&lt;=$U$12,"H","VH")))),""))</f>
        <v>TBC</v>
      </c>
      <c r="N298" s="9"/>
    </row>
    <row r="299" spans="1:21" ht="30" x14ac:dyDescent="0.25">
      <c r="A299" s="32" t="str">
        <f t="shared" si="51"/>
        <v>TBC184</v>
      </c>
      <c r="B299" s="32" t="str">
        <f>CONCATENATE("H",(COUNTIF($M$8:M299,"H")))</f>
        <v>H0</v>
      </c>
      <c r="C299" s="32" t="str">
        <f>CONCATENATE("VH",(COUNTIF($M$8:M299,"VH")))</f>
        <v>VH0</v>
      </c>
      <c r="D299" s="32" t="str">
        <f>CONCATENATE("M",(COUNTIF($M$8:N299,"M")))</f>
        <v>M0</v>
      </c>
      <c r="E299" s="32" t="str">
        <f>CONCATENATE("L",(COUNTIF($M$8:N299,"L")))</f>
        <v>L0</v>
      </c>
      <c r="F299" s="32" t="str">
        <f>CONCATENATE("TBC",(COUNTIF($M$8:N299,"TBC")))</f>
        <v>TBC184</v>
      </c>
      <c r="G299" s="14" t="str">
        <f>'Lookup Admin'!A293</f>
        <v>Z2</v>
      </c>
      <c r="H299" s="13" t="str">
        <f>'Lookup Admin'!E293</f>
        <v>Are records kept of key checks e.g. Equipment maintenance, site inspections, on-site tests, etc</v>
      </c>
      <c r="I299" s="165" t="s">
        <v>320</v>
      </c>
      <c r="J299" s="15" t="str">
        <f>IF(I299="N/A","N/A",IF(I299=VLOOKUP(G299,'Lookup Admin'!A:C,3,FALSE),"H",""))</f>
        <v/>
      </c>
      <c r="K299" s="97"/>
      <c r="L299" s="96"/>
      <c r="M299" s="94" t="str">
        <f t="shared" si="60"/>
        <v>TBC</v>
      </c>
      <c r="N299" s="9"/>
    </row>
    <row r="300" spans="1:21" ht="30" x14ac:dyDescent="0.25">
      <c r="A300" s="32" t="str">
        <f t="shared" si="51"/>
        <v>TBC185</v>
      </c>
      <c r="B300" s="32" t="str">
        <f>CONCATENATE("H",(COUNTIF($M$8:M300,"H")))</f>
        <v>H0</v>
      </c>
      <c r="C300" s="32" t="str">
        <f>CONCATENATE("VH",(COUNTIF($M$8:M300,"VH")))</f>
        <v>VH0</v>
      </c>
      <c r="D300" s="32" t="str">
        <f>CONCATENATE("M",(COUNTIF($M$8:N300,"M")))</f>
        <v>M0</v>
      </c>
      <c r="E300" s="32" t="str">
        <f>CONCATENATE("L",(COUNTIF($M$8:N300,"L")))</f>
        <v>L0</v>
      </c>
      <c r="F300" s="32" t="str">
        <f>CONCATENATE("TBC",(COUNTIF($M$8:N300,"TBC")))</f>
        <v>TBC185</v>
      </c>
      <c r="G300" s="14" t="str">
        <f>'Lookup Admin'!A294</f>
        <v>Z3</v>
      </c>
      <c r="H300" s="13" t="str">
        <f>'Lookup Admin'!E294</f>
        <v>Are there written procedures for the operation and maintenance of equipment?</v>
      </c>
      <c r="I300" s="173" t="s">
        <v>320</v>
      </c>
      <c r="J300" s="15" t="str">
        <f>IF(I300="N/A","N/A",IF(I300=VLOOKUP(G300,'Lookup Admin'!A:C,3,FALSE),"H",""))</f>
        <v/>
      </c>
      <c r="K300" s="97"/>
      <c r="L300" s="96"/>
      <c r="M300" s="94" t="str">
        <f t="shared" si="60"/>
        <v>TBC</v>
      </c>
      <c r="N300" s="9"/>
    </row>
    <row r="301" spans="1:21" ht="30" x14ac:dyDescent="0.25">
      <c r="A301" s="32" t="str">
        <f t="shared" si="51"/>
        <v>TBC186</v>
      </c>
      <c r="B301" s="32" t="str">
        <f>CONCATENATE("H",(COUNTIF($M$8:M301,"H")))</f>
        <v>H0</v>
      </c>
      <c r="C301" s="32" t="str">
        <f>CONCATENATE("VH",(COUNTIF($M$8:M301,"VH")))</f>
        <v>VH0</v>
      </c>
      <c r="D301" s="32" t="str">
        <f>CONCATENATE("M",(COUNTIF($M$8:N301,"M")))</f>
        <v>M0</v>
      </c>
      <c r="E301" s="32" t="str">
        <f>CONCATENATE("L",(COUNTIF($M$8:N301,"L")))</f>
        <v>L0</v>
      </c>
      <c r="F301" s="32" t="str">
        <f>CONCATENATE("TBC",(COUNTIF($M$8:N301,"TBC")))</f>
        <v>TBC186</v>
      </c>
      <c r="G301" s="14" t="str">
        <f>'Lookup Admin'!A295</f>
        <v>Z4</v>
      </c>
      <c r="H301" s="13" t="str">
        <f>'Lookup Admin'!E295</f>
        <v>Are there procedures for responding to alarms, monitors, on-site tests?</v>
      </c>
      <c r="I301" s="173" t="s">
        <v>320</v>
      </c>
      <c r="J301" s="15" t="str">
        <f>IF(I301="N/A","N/A",IF(I301=VLOOKUP(G301,'Lookup Admin'!A:C,3,FALSE),"H",""))</f>
        <v/>
      </c>
      <c r="K301" s="96"/>
      <c r="L301" s="96"/>
      <c r="M301" s="94" t="str">
        <f t="shared" si="57"/>
        <v>TBC</v>
      </c>
      <c r="N301" s="9"/>
    </row>
    <row r="302" spans="1:21" ht="45" x14ac:dyDescent="0.25">
      <c r="A302" s="32" t="str">
        <f t="shared" si="51"/>
        <v>TBC187</v>
      </c>
      <c r="B302" s="32" t="str">
        <f>CONCATENATE("H",(COUNTIF($M$8:M302,"H")))</f>
        <v>H0</v>
      </c>
      <c r="C302" s="32" t="str">
        <f>CONCATENATE("VH",(COUNTIF($M$8:M302,"VH")))</f>
        <v>VH0</v>
      </c>
      <c r="D302" s="32" t="str">
        <f>CONCATENATE("M",(COUNTIF($M$8:N302,"M")))</f>
        <v>M0</v>
      </c>
      <c r="E302" s="32" t="str">
        <f>CONCATENATE("L",(COUNTIF($M$8:N302,"L")))</f>
        <v>L0</v>
      </c>
      <c r="F302" s="32" t="str">
        <f>CONCATENATE("TBC",(COUNTIF($M$8:N302,"TBC")))</f>
        <v>TBC187</v>
      </c>
      <c r="G302" s="14" t="str">
        <f>'Lookup Admin'!A296</f>
        <v>Z5</v>
      </c>
      <c r="H302" s="13" t="str">
        <f>'Lookup Admin'!E296</f>
        <v>Is there a written procedure for installations, pipe repairs and maintenance to protect against microbial contamination?</v>
      </c>
      <c r="I302" s="173" t="s">
        <v>320</v>
      </c>
      <c r="J302" s="15" t="str">
        <f>IF(I302="N/A","N/A",IF(I302=VLOOKUP(G302,'Lookup Admin'!A:C,3,FALSE),"H",""))</f>
        <v/>
      </c>
      <c r="K302" s="96"/>
      <c r="L302" s="96"/>
      <c r="M302" s="94" t="str">
        <f t="shared" si="57"/>
        <v>TBC</v>
      </c>
      <c r="N302" s="9"/>
    </row>
    <row r="303" spans="1:21" ht="30" x14ac:dyDescent="0.25">
      <c r="A303" s="32" t="str">
        <f t="shared" si="51"/>
        <v>TBC188</v>
      </c>
      <c r="B303" s="32" t="str">
        <f>CONCATENATE("H",(COUNTIF($M$8:M303,"H")))</f>
        <v>H0</v>
      </c>
      <c r="C303" s="32" t="str">
        <f>CONCATENATE("VH",(COUNTIF($M$8:M303,"VH")))</f>
        <v>VH0</v>
      </c>
      <c r="D303" s="32" t="str">
        <f>CONCATENATE("M",(COUNTIF($M$8:N303,"M")))</f>
        <v>M0</v>
      </c>
      <c r="E303" s="32" t="str">
        <f>CONCATENATE("L",(COUNTIF($M$8:N303,"L")))</f>
        <v>L0</v>
      </c>
      <c r="F303" s="32" t="str">
        <f>CONCATENATE("TBC",(COUNTIF($M$8:N303,"TBC")))</f>
        <v>TBC188</v>
      </c>
      <c r="G303" s="14" t="str">
        <f>'Lookup Admin'!A297</f>
        <v>Z6</v>
      </c>
      <c r="H303" s="13" t="str">
        <f>'Lookup Admin'!E297</f>
        <v>Do operators have adequate (even if informal) general hygiene awareness?</v>
      </c>
      <c r="I303" s="173" t="s">
        <v>320</v>
      </c>
      <c r="J303" s="15" t="str">
        <f>IF(I303="N/A","N/A",IF(I303=VLOOKUP(G303,'Lookup Admin'!A:C,3,FALSE),"H",""))</f>
        <v/>
      </c>
      <c r="K303" s="96"/>
      <c r="L303" s="96"/>
      <c r="M303" s="94" t="str">
        <f t="shared" si="57"/>
        <v>TBC</v>
      </c>
      <c r="N303" s="9"/>
    </row>
    <row r="304" spans="1:21" ht="30" x14ac:dyDescent="0.25">
      <c r="A304" s="32" t="str">
        <f t="shared" si="51"/>
        <v>TBC189</v>
      </c>
      <c r="B304" s="32" t="str">
        <f>CONCATENATE("H",(COUNTIF($M$8:M304,"H")))</f>
        <v>H0</v>
      </c>
      <c r="C304" s="32" t="str">
        <f>CONCATENATE("VH",(COUNTIF($M$8:M304,"VH")))</f>
        <v>VH0</v>
      </c>
      <c r="D304" s="32" t="str">
        <f>CONCATENATE("M",(COUNTIF($M$8:N304,"M")))</f>
        <v>M0</v>
      </c>
      <c r="E304" s="32" t="str">
        <f>CONCATENATE("L",(COUNTIF($M$8:N304,"L")))</f>
        <v>L0</v>
      </c>
      <c r="F304" s="32" t="str">
        <f>CONCATENATE("TBC",(COUNTIF($M$8:N304,"TBC")))</f>
        <v>TBC189</v>
      </c>
      <c r="G304" s="14" t="str">
        <f>'Lookup Admin'!A298</f>
        <v>Z7</v>
      </c>
      <c r="H304" s="13" t="str">
        <f>'Lookup Admin'!E298</f>
        <v>Is there a documented procedure for operation of valves including authorisation?</v>
      </c>
      <c r="I304" s="173" t="s">
        <v>320</v>
      </c>
      <c r="J304" s="15" t="str">
        <f>IF(I304="N/A","N/A",IF(I304=VLOOKUP(G304,'Lookup Admin'!A:C,3,FALSE),"H",""))</f>
        <v/>
      </c>
      <c r="K304" s="96"/>
      <c r="L304" s="96"/>
      <c r="M304" s="94" t="str">
        <f t="shared" si="57"/>
        <v>TBC</v>
      </c>
      <c r="N304" s="9"/>
    </row>
    <row r="305" spans="1:14" ht="30" x14ac:dyDescent="0.25">
      <c r="A305" s="32" t="str">
        <f t="shared" si="51"/>
        <v>TBC190</v>
      </c>
      <c r="B305" s="32" t="str">
        <f>CONCATENATE("H",(COUNTIF($M$8:M305,"H")))</f>
        <v>H0</v>
      </c>
      <c r="C305" s="32" t="str">
        <f>CONCATENATE("VH",(COUNTIF($M$8:M305,"VH")))</f>
        <v>VH0</v>
      </c>
      <c r="D305" s="32" t="str">
        <f>CONCATENATE("M",(COUNTIF($M$8:N305,"M")))</f>
        <v>M0</v>
      </c>
      <c r="E305" s="32" t="str">
        <f>CONCATENATE("L",(COUNTIF($M$8:N305,"L")))</f>
        <v>L0</v>
      </c>
      <c r="F305" s="32" t="str">
        <f>CONCATENATE("TBC",(COUNTIF($M$8:N305,"TBC")))</f>
        <v>TBC190</v>
      </c>
      <c r="G305" s="14" t="str">
        <f>'Lookup Admin'!A299</f>
        <v>Z8</v>
      </c>
      <c r="H305" s="13" t="str">
        <f>'Lookup Admin'!E299</f>
        <v>Are there any records of reservoir cleaning and maintenance?</v>
      </c>
      <c r="I305" s="173" t="s">
        <v>320</v>
      </c>
      <c r="J305" s="15" t="str">
        <f>IF(I305="N/A","N/A",IF(I305=VLOOKUP(G305,'Lookup Admin'!A:C,3,FALSE),"H",""))</f>
        <v/>
      </c>
      <c r="K305" s="96"/>
      <c r="L305" s="96"/>
      <c r="M305" s="94" t="str">
        <f t="shared" si="57"/>
        <v>TBC</v>
      </c>
      <c r="N305" s="9"/>
    </row>
    <row r="306" spans="1:14" ht="45" x14ac:dyDescent="0.25">
      <c r="A306" s="32" t="str">
        <f t="shared" si="51"/>
        <v>TBC191</v>
      </c>
      <c r="B306" s="32" t="str">
        <f>CONCATENATE("H",(COUNTIF($M$8:M306,"H")))</f>
        <v>H0</v>
      </c>
      <c r="C306" s="32" t="str">
        <f>CONCATENATE("VH",(COUNTIF($M$8:M306,"VH")))</f>
        <v>VH0</v>
      </c>
      <c r="D306" s="32" t="str">
        <f>CONCATENATE("M",(COUNTIF($M$8:N306,"M")))</f>
        <v>M0</v>
      </c>
      <c r="E306" s="32" t="str">
        <f>CONCATENATE("L",(COUNTIF($M$8:N306,"L")))</f>
        <v>L0</v>
      </c>
      <c r="F306" s="32" t="str">
        <f>CONCATENATE("TBC",(COUNTIF($M$8:N306,"TBC")))</f>
        <v>TBC191</v>
      </c>
      <c r="G306" s="14" t="str">
        <f>'Lookup Admin'!A300</f>
        <v>Z9</v>
      </c>
      <c r="H306" s="13" t="str">
        <f>'Lookup Admin'!E300</f>
        <v>Are the records checked to ensure the required maintenance and checks have been carried out satisfactorily?</v>
      </c>
      <c r="I306" s="173" t="s">
        <v>320</v>
      </c>
      <c r="J306" s="15" t="str">
        <f>IF(I306="N/A","N/A",IF(I306=VLOOKUP(G306,'Lookup Admin'!A:C,3,FALSE),"H",""))</f>
        <v/>
      </c>
      <c r="K306" s="96"/>
      <c r="L306" s="96"/>
      <c r="M306" s="94" t="str">
        <f t="shared" si="57"/>
        <v>TBC</v>
      </c>
      <c r="N306" s="9"/>
    </row>
    <row r="307" spans="1:14" ht="30" x14ac:dyDescent="0.25">
      <c r="A307" s="32" t="str">
        <f t="shared" si="51"/>
        <v>TBC192</v>
      </c>
      <c r="B307" s="32" t="str">
        <f>CONCATENATE("H",(COUNTIF($M$8:M307,"H")))</f>
        <v>H0</v>
      </c>
      <c r="C307" s="32" t="str">
        <f>CONCATENATE("VH",(COUNTIF($M$8:M307,"VH")))</f>
        <v>VH0</v>
      </c>
      <c r="D307" s="32" t="str">
        <f>CONCATENATE("M",(COUNTIF($M$8:N307,"M")))</f>
        <v>M0</v>
      </c>
      <c r="E307" s="32" t="str">
        <f>CONCATENATE("L",(COUNTIF($M$8:N307,"L")))</f>
        <v>L0</v>
      </c>
      <c r="F307" s="32" t="str">
        <f>CONCATENATE("TBC",(COUNTIF($M$8:N307,"TBC")))</f>
        <v>TBC192</v>
      </c>
      <c r="G307" s="14" t="str">
        <f>'Lookup Admin'!A301</f>
        <v>Z10</v>
      </c>
      <c r="H307" s="13" t="str">
        <f>'Lookup Admin'!E301</f>
        <v>Is there a stock control process for any chemicals used to ensure their continuous availability?</v>
      </c>
      <c r="I307" s="173" t="s">
        <v>320</v>
      </c>
      <c r="J307" s="15" t="str">
        <f>IF(I307="N/A","N/A",IF(I307=VLOOKUP(G307,'Lookup Admin'!A:C,3,FALSE),"H",""))</f>
        <v/>
      </c>
      <c r="K307" s="96"/>
      <c r="L307" s="96"/>
      <c r="M307" s="94" t="str">
        <f t="shared" si="57"/>
        <v>TBC</v>
      </c>
      <c r="N307" s="9"/>
    </row>
    <row r="308" spans="1:14" ht="30" x14ac:dyDescent="0.25">
      <c r="A308" s="32" t="str">
        <f t="shared" si="51"/>
        <v>TBC193</v>
      </c>
      <c r="B308" s="32" t="str">
        <f>CONCATENATE("H",(COUNTIF($M$8:M308,"H")))</f>
        <v>H0</v>
      </c>
      <c r="C308" s="32" t="str">
        <f>CONCATENATE("VH",(COUNTIF($M$8:M308,"VH")))</f>
        <v>VH0</v>
      </c>
      <c r="D308" s="32" t="str">
        <f>CONCATENATE("M",(COUNTIF($M$8:N308,"M")))</f>
        <v>M0</v>
      </c>
      <c r="E308" s="32" t="str">
        <f>CONCATENATE("L",(COUNTIF($M$8:N308,"L")))</f>
        <v>L0</v>
      </c>
      <c r="F308" s="32" t="str">
        <f>CONCATENATE("TBC",(COUNTIF($M$8:N308,"TBC")))</f>
        <v>TBC193</v>
      </c>
      <c r="G308" s="14" t="str">
        <f>'Lookup Admin'!A302</f>
        <v>Z11</v>
      </c>
      <c r="H308" s="13" t="str">
        <f>'Lookup Admin'!E302</f>
        <v>Is there a stock control process for any key spare parts/equipment?</v>
      </c>
      <c r="I308" s="173" t="s">
        <v>320</v>
      </c>
      <c r="J308" s="15" t="str">
        <f>IF(I308="N/A","N/A",IF(I308=VLOOKUP(G308,'Lookup Admin'!A:C,3,FALSE),"H",""))</f>
        <v/>
      </c>
      <c r="K308" s="96"/>
      <c r="L308" s="96"/>
      <c r="M308" s="94" t="str">
        <f t="shared" si="57"/>
        <v>TBC</v>
      </c>
      <c r="N308" s="9"/>
    </row>
    <row r="309" spans="1:14" ht="30" x14ac:dyDescent="0.25">
      <c r="A309" s="32" t="str">
        <f t="shared" si="51"/>
        <v>TBC194</v>
      </c>
      <c r="B309" s="32" t="str">
        <f>CONCATENATE("H",(COUNTIF($M$8:M309,"H")))</f>
        <v>H0</v>
      </c>
      <c r="C309" s="32" t="str">
        <f>CONCATENATE("VH",(COUNTIF($M$8:M309,"VH")))</f>
        <v>VH0</v>
      </c>
      <c r="D309" s="32" t="str">
        <f>CONCATENATE("M",(COUNTIF($M$8:N309,"M")))</f>
        <v>M0</v>
      </c>
      <c r="E309" s="32" t="str">
        <f>CONCATENATE("L",(COUNTIF($M$8:N309,"L")))</f>
        <v>L0</v>
      </c>
      <c r="F309" s="32" t="str">
        <f>CONCATENATE("TBC",(COUNTIF($M$8:N309,"TBC")))</f>
        <v>TBC194</v>
      </c>
      <c r="G309" s="14" t="str">
        <f>'Lookup Admin'!A303</f>
        <v>Z12</v>
      </c>
      <c r="H309" s="13" t="str">
        <f>'Lookup Admin'!E303</f>
        <v>Is there a documented contingency plan in the event of power failure, equipment failure?</v>
      </c>
      <c r="I309" s="173" t="s">
        <v>320</v>
      </c>
      <c r="J309" s="15" t="str">
        <f>IF(I309="N/A","N/A",IF(I309=VLOOKUP(G309,'Lookup Admin'!A:C,3,FALSE),"H",""))</f>
        <v/>
      </c>
      <c r="K309" s="96"/>
      <c r="L309" s="96"/>
      <c r="M309" s="94" t="str">
        <f t="shared" si="57"/>
        <v>TBC</v>
      </c>
      <c r="N309" s="9"/>
    </row>
    <row r="310" spans="1:14" ht="30" x14ac:dyDescent="0.25">
      <c r="A310" s="32" t="str">
        <f t="shared" ref="A310:A324" si="61">IF(M310="VH",C310,IF(M310="H",B310,IF(M310="M",D310,IF(M310="L",E310,IF(M310="TBC",F310)))))</f>
        <v>TBC195</v>
      </c>
      <c r="B310" s="32" t="str">
        <f>CONCATENATE("H",(COUNTIF($M$8:M310,"H")))</f>
        <v>H0</v>
      </c>
      <c r="C310" s="32" t="str">
        <f>CONCATENATE("VH",(COUNTIF($M$8:M310,"VH")))</f>
        <v>VH0</v>
      </c>
      <c r="D310" s="32" t="str">
        <f>CONCATENATE("M",(COUNTIF($M$8:N310,"M")))</f>
        <v>M0</v>
      </c>
      <c r="E310" s="32" t="str">
        <f>CONCATENATE("L",(COUNTIF($M$8:N310,"L")))</f>
        <v>L0</v>
      </c>
      <c r="F310" s="32" t="str">
        <f>CONCATENATE("TBC",(COUNTIF($M$8:N310,"TBC")))</f>
        <v>TBC195</v>
      </c>
      <c r="G310" s="14" t="str">
        <f>'Lookup Admin'!A304</f>
        <v>Z13</v>
      </c>
      <c r="H310" s="13" t="str">
        <f>'Lookup Admin'!E304</f>
        <v>Is the person nominated to manage the supply trained to run and maintain the supply?</v>
      </c>
      <c r="I310" s="173" t="s">
        <v>320</v>
      </c>
      <c r="J310" s="15" t="str">
        <f>IF(I310="N/A","N/A",IF(I310=VLOOKUP(G310,'Lookup Admin'!A:C,3,FALSE),"H",""))</f>
        <v/>
      </c>
      <c r="K310" s="96"/>
      <c r="L310" s="96"/>
      <c r="M310" s="94" t="str">
        <f t="shared" si="57"/>
        <v>TBC</v>
      </c>
      <c r="N310" s="9"/>
    </row>
    <row r="311" spans="1:14" ht="30" x14ac:dyDescent="0.25">
      <c r="A311" s="32" t="str">
        <f t="shared" si="61"/>
        <v>TBC196</v>
      </c>
      <c r="B311" s="32" t="str">
        <f>CONCATENATE("H",(COUNTIF($M$8:M311,"H")))</f>
        <v>H0</v>
      </c>
      <c r="C311" s="32" t="str">
        <f>CONCATENATE("VH",(COUNTIF($M$8:M311,"VH")))</f>
        <v>VH0</v>
      </c>
      <c r="D311" s="32" t="str">
        <f>CONCATENATE("M",(COUNTIF($M$8:N311,"M")))</f>
        <v>M0</v>
      </c>
      <c r="E311" s="32" t="str">
        <f>CONCATENATE("L",(COUNTIF($M$8:N311,"L")))</f>
        <v>L0</v>
      </c>
      <c r="F311" s="32" t="str">
        <f>CONCATENATE("TBC",(COUNTIF($M$8:N311,"TBC")))</f>
        <v>TBC196</v>
      </c>
      <c r="G311" s="14" t="str">
        <f>'Lookup Admin'!A305</f>
        <v>Z14</v>
      </c>
      <c r="H311" s="13" t="str">
        <f>'Lookup Admin'!E305</f>
        <v>Is there a nominated person to run the supply when the above person is unavailable?</v>
      </c>
      <c r="I311" s="173" t="s">
        <v>320</v>
      </c>
      <c r="J311" s="15" t="str">
        <f>IF(I311="N/A","N/A",IF(I311=VLOOKUP(G311,'Lookup Admin'!A:C,3,FALSE),"H",""))</f>
        <v/>
      </c>
      <c r="K311" s="96"/>
      <c r="L311" s="96"/>
      <c r="M311" s="94" t="str">
        <f t="shared" si="57"/>
        <v>TBC</v>
      </c>
      <c r="N311" s="9"/>
    </row>
    <row r="312" spans="1:14" ht="30" x14ac:dyDescent="0.25">
      <c r="A312" s="32" t="str">
        <f t="shared" si="61"/>
        <v>TBC197</v>
      </c>
      <c r="B312" s="32" t="str">
        <f>CONCATENATE("H",(COUNTIF($M$8:M312,"H")))</f>
        <v>H0</v>
      </c>
      <c r="C312" s="32" t="str">
        <f>CONCATENATE("VH",(COUNTIF($M$8:M312,"VH")))</f>
        <v>VH0</v>
      </c>
      <c r="D312" s="32" t="str">
        <f>CONCATENATE("M",(COUNTIF($M$8:N312,"M")))</f>
        <v>M0</v>
      </c>
      <c r="E312" s="32" t="str">
        <f>CONCATENATE("L",(COUNTIF($M$8:N312,"L")))</f>
        <v>L0</v>
      </c>
      <c r="F312" s="32" t="str">
        <f>CONCATENATE("TBC",(COUNTIF($M$8:N312,"TBC")))</f>
        <v>TBC197</v>
      </c>
      <c r="G312" s="14" t="str">
        <f>'Lookup Admin'!A306</f>
        <v>Z15</v>
      </c>
      <c r="H312" s="13" t="str">
        <f>'Lookup Admin'!E306</f>
        <v>Is there a documented system to report emergencies to management/owner of supply?</v>
      </c>
      <c r="I312" s="173" t="s">
        <v>320</v>
      </c>
      <c r="J312" s="15" t="str">
        <f>IF(I312="N/A","N/A",IF(I312=VLOOKUP(G312,'Lookup Admin'!A:C,3,FALSE),"H",""))</f>
        <v/>
      </c>
      <c r="K312" s="96"/>
      <c r="L312" s="96"/>
      <c r="M312" s="94" t="str">
        <f t="shared" si="57"/>
        <v>TBC</v>
      </c>
      <c r="N312" s="9"/>
    </row>
    <row r="313" spans="1:14" ht="30" x14ac:dyDescent="0.25">
      <c r="A313" s="32" t="str">
        <f t="shared" si="61"/>
        <v>TBC198</v>
      </c>
      <c r="B313" s="32" t="str">
        <f>CONCATENATE("H",(COUNTIF($M$8:M313,"H")))</f>
        <v>H0</v>
      </c>
      <c r="C313" s="32" t="str">
        <f>CONCATENATE("VH",(COUNTIF($M$8:M313,"VH")))</f>
        <v>VH0</v>
      </c>
      <c r="D313" s="32" t="str">
        <f>CONCATENATE("M",(COUNTIF($M$8:N313,"M")))</f>
        <v>M0</v>
      </c>
      <c r="E313" s="32" t="str">
        <f>CONCATENATE("L",(COUNTIF($M$8:N313,"L")))</f>
        <v>L0</v>
      </c>
      <c r="F313" s="32" t="str">
        <f>CONCATENATE("TBC",(COUNTIF($M$8:N313,"TBC")))</f>
        <v>TBC198</v>
      </c>
      <c r="G313" s="14" t="str">
        <f>'Lookup Admin'!A307</f>
        <v>Z16</v>
      </c>
      <c r="H313" s="13" t="str">
        <f>'Lookup Admin'!E307</f>
        <v>Are there calibration schedules in place for key dosing and monitoring equipment?</v>
      </c>
      <c r="I313" s="173" t="s">
        <v>320</v>
      </c>
      <c r="J313" s="15" t="str">
        <f>IF(I313="N/A","N/A",IF(I313=VLOOKUP(G313,'Lookup Admin'!A:C,3,FALSE),"H",""))</f>
        <v/>
      </c>
      <c r="K313" s="96"/>
      <c r="L313" s="96"/>
      <c r="M313" s="94" t="str">
        <f t="shared" si="57"/>
        <v>TBC</v>
      </c>
      <c r="N313" s="9"/>
    </row>
    <row r="314" spans="1:14" ht="30" x14ac:dyDescent="0.25">
      <c r="A314" s="32" t="str">
        <f t="shared" si="61"/>
        <v>TBC199</v>
      </c>
      <c r="B314" s="32" t="str">
        <f>CONCATENATE("H",(COUNTIF($M$8:M314,"H")))</f>
        <v>H0</v>
      </c>
      <c r="C314" s="32" t="str">
        <f>CONCATENATE("VH",(COUNTIF($M$8:M314,"VH")))</f>
        <v>VH0</v>
      </c>
      <c r="D314" s="32" t="str">
        <f>CONCATENATE("M",(COUNTIF($M$8:N314,"M")))</f>
        <v>M0</v>
      </c>
      <c r="E314" s="32" t="str">
        <f>CONCATENATE("L",(COUNTIF($M$8:N314,"L")))</f>
        <v>L0</v>
      </c>
      <c r="F314" s="32" t="str">
        <f>CONCATENATE("TBC",(COUNTIF($M$8:N314,"TBC")))</f>
        <v>TBC199</v>
      </c>
      <c r="G314" s="14" t="str">
        <f>'Lookup Admin'!A308</f>
        <v>Z17</v>
      </c>
      <c r="H314" s="13" t="str">
        <f>'Lookup Admin'!E308</f>
        <v>Is there a weekly site inspection to check for changes (e.g. Dead sheep, broken fence)?</v>
      </c>
      <c r="I314" s="173" t="s">
        <v>320</v>
      </c>
      <c r="J314" s="15" t="str">
        <f>IF(I314="N/A","N/A",IF(I314=VLOOKUP(G314,'Lookup Admin'!A:C,3,FALSE),"H",""))</f>
        <v/>
      </c>
      <c r="K314" s="96"/>
      <c r="L314" s="96"/>
      <c r="M314" s="94" t="str">
        <f t="shared" si="57"/>
        <v>TBC</v>
      </c>
      <c r="N314" s="9"/>
    </row>
    <row r="315" spans="1:14" ht="30" x14ac:dyDescent="0.25">
      <c r="A315" s="32" t="str">
        <f t="shared" si="61"/>
        <v>TBC200</v>
      </c>
      <c r="B315" s="32" t="str">
        <f>CONCATENATE("H",(COUNTIF($M$8:M315,"H")))</f>
        <v>H0</v>
      </c>
      <c r="C315" s="32" t="str">
        <f>CONCATENATE("VH",(COUNTIF($M$8:M315,"VH")))</f>
        <v>VH0</v>
      </c>
      <c r="D315" s="32" t="str">
        <f>CONCATENATE("M",(COUNTIF($M$8:N315,"M")))</f>
        <v>M0</v>
      </c>
      <c r="E315" s="32" t="str">
        <f>CONCATENATE("L",(COUNTIF($M$8:N315,"L")))</f>
        <v>L0</v>
      </c>
      <c r="F315" s="32" t="str">
        <f>CONCATENATE("TBC",(COUNTIF($M$8:N315,"TBC")))</f>
        <v>TBC200</v>
      </c>
      <c r="G315" s="14" t="str">
        <f>'Lookup Admin'!A309</f>
        <v>Z18</v>
      </c>
      <c r="H315" s="13" t="str">
        <f>'Lookup Admin'!E309</f>
        <v>Are there appropriate procedures for rectifying customer complaints?</v>
      </c>
      <c r="I315" s="173" t="s">
        <v>320</v>
      </c>
      <c r="J315" s="15" t="str">
        <f>IF(I315="N/A","N/A",IF(I315=VLOOKUP(G315,'Lookup Admin'!A:C,3,FALSE),"H",""))</f>
        <v/>
      </c>
      <c r="K315" s="96"/>
      <c r="L315" s="96"/>
      <c r="M315" s="94" t="str">
        <f t="shared" si="57"/>
        <v>TBC</v>
      </c>
      <c r="N315" s="9"/>
    </row>
    <row r="316" spans="1:14" ht="30" x14ac:dyDescent="0.25">
      <c r="A316" s="32" t="str">
        <f t="shared" si="61"/>
        <v>TBC201</v>
      </c>
      <c r="B316" s="32" t="str">
        <f>CONCATENATE("H",(COUNTIF($M$8:M316,"H")))</f>
        <v>H0</v>
      </c>
      <c r="C316" s="32" t="str">
        <f>CONCATENATE("VH",(COUNTIF($M$8:M316,"VH")))</f>
        <v>VH0</v>
      </c>
      <c r="D316" s="32" t="str">
        <f>CONCATENATE("M",(COUNTIF($M$8:N316,"M")))</f>
        <v>M0</v>
      </c>
      <c r="E316" s="32" t="str">
        <f>CONCATENATE("L",(COUNTIF($M$8:N316,"L")))</f>
        <v>L0</v>
      </c>
      <c r="F316" s="32" t="str">
        <f>CONCATENATE("TBC",(COUNTIF($M$8:N316,"TBC")))</f>
        <v>TBC201</v>
      </c>
      <c r="G316" s="14" t="str">
        <f>'Lookup Admin'!A310</f>
        <v>Z19</v>
      </c>
      <c r="H316" s="13" t="str">
        <f>'Lookup Admin'!E310</f>
        <v>Are there procedures and records in place to inform the LA of any changes to the risk assessment?</v>
      </c>
      <c r="I316" s="173" t="s">
        <v>320</v>
      </c>
      <c r="J316" s="15" t="str">
        <f>IF(I316="N/A","N/A",IF(I316=VLOOKUP(G316,'Lookup Admin'!A:C,3,FALSE),"H",""))</f>
        <v/>
      </c>
      <c r="K316" s="96"/>
      <c r="L316" s="96"/>
      <c r="M316" s="94" t="str">
        <f t="shared" si="57"/>
        <v>TBC</v>
      </c>
      <c r="N316" s="9"/>
    </row>
    <row r="317" spans="1:14" ht="45" x14ac:dyDescent="0.25">
      <c r="A317" s="32" t="str">
        <f t="shared" si="61"/>
        <v>TBC202</v>
      </c>
      <c r="B317" s="32" t="str">
        <f>CONCATENATE("H",(COUNTIF($M$8:M317,"H")))</f>
        <v>H0</v>
      </c>
      <c r="C317" s="32" t="str">
        <f>CONCATENATE("VH",(COUNTIF($M$8:M317,"VH")))</f>
        <v>VH0</v>
      </c>
      <c r="D317" s="32" t="str">
        <f>CONCATENATE("M",(COUNTIF($M$8:N317,"M")))</f>
        <v>M0</v>
      </c>
      <c r="E317" s="32" t="str">
        <f>CONCATENATE("L",(COUNTIF($M$8:N317,"L")))</f>
        <v>L0</v>
      </c>
      <c r="F317" s="32" t="str">
        <f>CONCATENATE("TBC",(COUNTIF($M$8:N317,"TBC")))</f>
        <v>TBC202</v>
      </c>
      <c r="G317" s="14" t="str">
        <f>'Lookup Admin'!A311</f>
        <v>Z20</v>
      </c>
      <c r="H317" s="13" t="str">
        <f>'Lookup Admin'!E311</f>
        <v>If a risk assessment has previously been carried out, is there a plan for delivering the required improvements?</v>
      </c>
      <c r="I317" s="173" t="s">
        <v>320</v>
      </c>
      <c r="J317" s="15" t="str">
        <f>IF(I317="N/A","N/A",IF(I317=VLOOKUP(G317,'Lookup Admin'!A:C,3,FALSE),"H",""))</f>
        <v/>
      </c>
      <c r="K317" s="96"/>
      <c r="L317" s="96"/>
      <c r="M317" s="94" t="str">
        <f t="shared" si="57"/>
        <v>TBC</v>
      </c>
      <c r="N317" s="9"/>
    </row>
    <row r="318" spans="1:14" ht="45" x14ac:dyDescent="0.25">
      <c r="A318" s="32" t="str">
        <f t="shared" si="61"/>
        <v>TBC203</v>
      </c>
      <c r="B318" s="32" t="str">
        <f>CONCATENATE("H",(COUNTIF($M$8:M318,"H")))</f>
        <v>H0</v>
      </c>
      <c r="C318" s="32" t="str">
        <f>CONCATENATE("VH",(COUNTIF($M$8:M318,"VH")))</f>
        <v>VH0</v>
      </c>
      <c r="D318" s="32" t="str">
        <f>CONCATENATE("M",(COUNTIF($M$8:N318,"M")))</f>
        <v>M0</v>
      </c>
      <c r="E318" s="32" t="str">
        <f>CONCATENATE("L",(COUNTIF($M$8:N318,"L")))</f>
        <v>L0</v>
      </c>
      <c r="F318" s="32" t="str">
        <f>CONCATENATE("TBC",(COUNTIF($M$8:N318,"TBC")))</f>
        <v>TBC203</v>
      </c>
      <c r="G318" s="14" t="str">
        <f>'Lookup Admin'!A312</f>
        <v>Z21</v>
      </c>
      <c r="H318" s="13" t="str">
        <f>'Lookup Admin'!E312</f>
        <v xml:space="preserve">Is there a detailed plan of the site including details of source, tanks, distribution pipes, valves (material, age) etc. </v>
      </c>
      <c r="I318" s="173" t="s">
        <v>320</v>
      </c>
      <c r="J318" s="15" t="str">
        <f>IF(I318="N/A","N/A",IF(I318=VLOOKUP(G318,'Lookup Admin'!A:C,3,FALSE),"H",""))</f>
        <v/>
      </c>
      <c r="K318" s="96"/>
      <c r="L318" s="96"/>
      <c r="M318" s="94" t="str">
        <f t="shared" si="57"/>
        <v>TBC</v>
      </c>
      <c r="N318" s="9"/>
    </row>
    <row r="319" spans="1:14" ht="30" x14ac:dyDescent="0.25">
      <c r="A319" s="32" t="str">
        <f t="shared" si="61"/>
        <v>TBC204</v>
      </c>
      <c r="B319" s="32" t="str">
        <f>CONCATENATE("H",(COUNTIF($M$8:M319,"H")))</f>
        <v>H0</v>
      </c>
      <c r="C319" s="32" t="str">
        <f>CONCATENATE("VH",(COUNTIF($M$8:M319,"VH")))</f>
        <v>VH0</v>
      </c>
      <c r="D319" s="32" t="str">
        <f>CONCATENATE("M",(COUNTIF($M$8:N319,"M")))</f>
        <v>M0</v>
      </c>
      <c r="E319" s="32" t="str">
        <f>CONCATENATE("L",(COUNTIF($M$8:N319,"L")))</f>
        <v>L0</v>
      </c>
      <c r="F319" s="32" t="str">
        <f>CONCATENATE("TBC",(COUNTIF($M$8:N319,"TBC")))</f>
        <v>TBC204</v>
      </c>
      <c r="G319" s="14" t="str">
        <f>'Lookup Admin'!A313</f>
        <v>Z22</v>
      </c>
      <c r="H319" s="13" t="str">
        <f>'Lookup Admin'!E313</f>
        <v>Is there a documented contingency for the supply running out?</v>
      </c>
      <c r="I319" s="173" t="s">
        <v>320</v>
      </c>
      <c r="J319" s="15" t="str">
        <f>IF(I319="N/A","N/A",IF(I319=VLOOKUP(G319,'Lookup Admin'!A:C,3,FALSE),"H",""))</f>
        <v/>
      </c>
      <c r="K319" s="96"/>
      <c r="L319" s="96"/>
      <c r="M319" s="94" t="str">
        <f t="shared" si="57"/>
        <v>TBC</v>
      </c>
      <c r="N319" s="9"/>
    </row>
    <row r="320" spans="1:14" ht="60" x14ac:dyDescent="0.25">
      <c r="A320" s="32" t="str">
        <f t="shared" si="61"/>
        <v>TBC205</v>
      </c>
      <c r="B320" s="32" t="str">
        <f>CONCATENATE("H",(COUNTIF($M$8:M320,"H")))</f>
        <v>H0</v>
      </c>
      <c r="C320" s="32" t="str">
        <f>CONCATENATE("VH",(COUNTIF($M$8:M320,"VH")))</f>
        <v>VH0</v>
      </c>
      <c r="D320" s="32" t="str">
        <f>CONCATENATE("M",(COUNTIF($M$8:N320,"M")))</f>
        <v>M0</v>
      </c>
      <c r="E320" s="32" t="str">
        <f>CONCATENATE("L",(COUNTIF($M$8:N320,"L")))</f>
        <v>L0</v>
      </c>
      <c r="F320" s="32" t="str">
        <f>CONCATENATE("TBC",(COUNTIF($M$8:N320,"TBC")))</f>
        <v>TBC205</v>
      </c>
      <c r="G320" s="14" t="str">
        <f>'Lookup Admin'!A314</f>
        <v>Z23</v>
      </c>
      <c r="H320" s="13" t="str">
        <f>'Lookup Admin'!E314</f>
        <v>Do the treatment chemicals and materials conform to Regulation 5? Have all new installations since 2010 complied with Regulation 5 (or equivalent in Wales) – products and processes</v>
      </c>
      <c r="I320" s="173" t="s">
        <v>320</v>
      </c>
      <c r="J320" s="15" t="str">
        <f>IF(I320="N/A","N/A",IF(I320=VLOOKUP(G320,'Lookup Admin'!A:C,3,FALSE),"H",""))</f>
        <v/>
      </c>
      <c r="K320" s="96"/>
      <c r="L320" s="96"/>
      <c r="M320" s="94" t="str">
        <f t="shared" si="57"/>
        <v>TBC</v>
      </c>
      <c r="N320" s="9"/>
    </row>
    <row r="321" spans="1:14" ht="60" x14ac:dyDescent="0.25">
      <c r="A321" s="32" t="str">
        <f t="shared" si="61"/>
        <v>TBC206</v>
      </c>
      <c r="B321" s="32" t="str">
        <f>CONCATENATE("H",(COUNTIF($M$8:M321,"H")))</f>
        <v>H0</v>
      </c>
      <c r="C321" s="32" t="str">
        <f>CONCATENATE("VH",(COUNTIF($M$8:M321,"VH")))</f>
        <v>VH0</v>
      </c>
      <c r="D321" s="32" t="str">
        <f>CONCATENATE("M",(COUNTIF($M$8:N321,"M")))</f>
        <v>M0</v>
      </c>
      <c r="E321" s="32" t="str">
        <f>CONCATENATE("L",(COUNTIF($M$8:N321,"L")))</f>
        <v>L0</v>
      </c>
      <c r="F321" s="32" t="str">
        <f>CONCATENATE("TBC",(COUNTIF($M$8:N321,"TBC")))</f>
        <v>TBC206</v>
      </c>
      <c r="G321" s="14" t="str">
        <f>'Lookup Admin'!A315</f>
        <v>Z24</v>
      </c>
      <c r="H321" s="13" t="str">
        <f>'Lookup Admin'!E315</f>
        <v>Do all materials involved in the distribution system conform to Regulation 5? Have all new installations since 2010 complied with Regulation 5 (or equivalent in Wales) – products and processes?</v>
      </c>
      <c r="I321" s="173" t="s">
        <v>320</v>
      </c>
      <c r="J321" s="15" t="str">
        <f>IF(I321="N/A","N/A",IF(I321=VLOOKUP(G321,'Lookup Admin'!A:C,3,FALSE),"H",""))</f>
        <v/>
      </c>
      <c r="K321" s="96"/>
      <c r="L321" s="96"/>
      <c r="M321" s="94" t="str">
        <f t="shared" si="57"/>
        <v>TBC</v>
      </c>
      <c r="N321" s="9"/>
    </row>
    <row r="322" spans="1:14" ht="45" x14ac:dyDescent="0.25">
      <c r="A322" s="32" t="str">
        <f t="shared" si="61"/>
        <v>TBC207</v>
      </c>
      <c r="B322" s="32" t="str">
        <f>CONCATENATE("H",(COUNTIF($M$8:M322,"H")))</f>
        <v>H0</v>
      </c>
      <c r="C322" s="32" t="str">
        <f>CONCATENATE("VH",(COUNTIF($M$8:M322,"VH")))</f>
        <v>VH0</v>
      </c>
      <c r="D322" s="32" t="str">
        <f>CONCATENATE("M",(COUNTIF($M$8:N322,"M")))</f>
        <v>M0</v>
      </c>
      <c r="E322" s="32" t="str">
        <f>CONCATENATE("L",(COUNTIF($M$8:N322,"L")))</f>
        <v>L0</v>
      </c>
      <c r="F322" s="32" t="str">
        <f>CONCATENATE("TBC",(COUNTIF($M$8:N322,"TBC")))</f>
        <v>TBC207</v>
      </c>
      <c r="G322" s="14" t="str">
        <f>'Lookup Admin'!A316</f>
        <v>Z25</v>
      </c>
      <c r="H322" s="13" t="str">
        <f>'Lookup Admin'!E316</f>
        <v>Is there a documented procedure for carrying out mains tappings (making new connections into pipes)?</v>
      </c>
      <c r="I322" s="173" t="s">
        <v>320</v>
      </c>
      <c r="J322" s="15" t="str">
        <f>IF(I322="N/A","N/A",IF(I322=VLOOKUP(G322,'Lookup Admin'!A:C,3,FALSE),"H",""))</f>
        <v/>
      </c>
      <c r="K322" s="96"/>
      <c r="L322" s="96"/>
      <c r="M322" s="94" t="str">
        <f t="shared" si="57"/>
        <v>TBC</v>
      </c>
      <c r="N322" s="9"/>
    </row>
    <row r="323" spans="1:14" ht="45" x14ac:dyDescent="0.25">
      <c r="A323" s="32" t="str">
        <f t="shared" si="61"/>
        <v>TBC208</v>
      </c>
      <c r="B323" s="32" t="str">
        <f>CONCATENATE("H",(COUNTIF($M$8:M323,"H")))</f>
        <v>H0</v>
      </c>
      <c r="C323" s="32" t="str">
        <f>CONCATENATE("VH",(COUNTIF($M$8:M323,"VH")))</f>
        <v>VH0</v>
      </c>
      <c r="D323" s="32" t="str">
        <f>CONCATENATE("M",(COUNTIF($M$8:N323,"M")))</f>
        <v>M0</v>
      </c>
      <c r="E323" s="32" t="str">
        <f>CONCATENATE("L",(COUNTIF($M$8:N323,"L")))</f>
        <v>L0</v>
      </c>
      <c r="F323" s="32" t="str">
        <f>CONCATENATE("TBC",(COUNTIF($M$8:N323,"TBC")))</f>
        <v>TBC208</v>
      </c>
      <c r="G323" s="14" t="str">
        <f>'Lookup Admin'!A317</f>
        <v>Z26</v>
      </c>
      <c r="H323" s="13" t="str">
        <f>'Lookup Admin'!E317</f>
        <v>Are persons carrying out this work competent and trained in this procedure?(e.g. approved by a water company or part of the Water Safe Scheme)?</v>
      </c>
      <c r="I323" s="173" t="s">
        <v>320</v>
      </c>
      <c r="J323" s="15" t="str">
        <f>IF(I323="N/A","N/A",IF(I323=VLOOKUP(G323,'Lookup Admin'!A:C,3,FALSE),"H",""))</f>
        <v/>
      </c>
      <c r="K323" s="96"/>
      <c r="L323" s="96"/>
      <c r="M323" s="94" t="str">
        <f t="shared" si="57"/>
        <v>TBC</v>
      </c>
      <c r="N323" s="9"/>
    </row>
    <row r="324" spans="1:14" ht="30" x14ac:dyDescent="0.25">
      <c r="A324" s="32" t="str">
        <f t="shared" si="61"/>
        <v>TBC209</v>
      </c>
      <c r="B324" s="32" t="str">
        <f>CONCATENATE("H",(COUNTIF($M$8:M324,"H")))</f>
        <v>H0</v>
      </c>
      <c r="C324" s="32" t="str">
        <f>CONCATENATE("VH",(COUNTIF($M$8:M324,"VH")))</f>
        <v>VH0</v>
      </c>
      <c r="D324" s="32" t="str">
        <f>CONCATENATE("M",(COUNTIF($M$8:N324,"M")))</f>
        <v>M0</v>
      </c>
      <c r="E324" s="32" t="str">
        <f>CONCATENATE("L",(COUNTIF($M$8:N324,"L")))</f>
        <v>L0</v>
      </c>
      <c r="F324" s="32" t="str">
        <f>CONCATENATE("TBC",(COUNTIF($M$8:N324,"TBC")))</f>
        <v>TBC209</v>
      </c>
      <c r="G324" s="14" t="str">
        <f>'Lookup Admin'!A318</f>
        <v>Z27</v>
      </c>
      <c r="H324" s="13" t="str">
        <f>'Lookup Admin'!E318</f>
        <v>Any additional site specific hazard(s) associated with management</v>
      </c>
      <c r="I324" s="173" t="s">
        <v>320</v>
      </c>
      <c r="J324" s="15" t="str">
        <f>IF(I324="N/A","N/A",IF(I324=VLOOKUP(G324,'Lookup Admin'!A:C,3,FALSE),"H",""))</f>
        <v/>
      </c>
      <c r="K324" s="96"/>
      <c r="L324" s="96"/>
      <c r="M324" s="166" t="str">
        <f t="shared" si="57"/>
        <v>TBC</v>
      </c>
      <c r="N324" s="9"/>
    </row>
    <row r="325" spans="1:14" hidden="1" x14ac:dyDescent="0.25">
      <c r="B325" s="32"/>
      <c r="C325" s="32"/>
      <c r="D325" s="32"/>
      <c r="E325" s="32"/>
      <c r="F325" s="32"/>
      <c r="G325" s="14"/>
      <c r="I325" s="1"/>
      <c r="J325" s="15"/>
      <c r="M325" s="130"/>
    </row>
    <row r="326" spans="1:14" hidden="1" x14ac:dyDescent="0.25">
      <c r="B326" s="32"/>
      <c r="C326" s="32"/>
      <c r="D326" s="32"/>
      <c r="E326" s="32"/>
      <c r="F326" s="32"/>
      <c r="G326" s="14"/>
      <c r="I326" s="1"/>
      <c r="J326" s="15"/>
      <c r="M326" s="130"/>
    </row>
    <row r="327" spans="1:14" hidden="1" x14ac:dyDescent="0.25">
      <c r="B327" s="32"/>
      <c r="C327" s="32"/>
      <c r="D327" s="32"/>
      <c r="E327" s="32"/>
      <c r="F327" s="32"/>
      <c r="G327" s="14"/>
      <c r="I327" s="1"/>
      <c r="J327" s="15"/>
      <c r="M327" s="130"/>
    </row>
    <row r="328" spans="1:14" hidden="1" x14ac:dyDescent="0.25">
      <c r="B328" s="32"/>
      <c r="C328" s="32"/>
      <c r="D328" s="32"/>
      <c r="E328" s="32"/>
      <c r="F328" s="32"/>
      <c r="G328" s="14"/>
      <c r="I328" s="1"/>
      <c r="J328" s="15"/>
      <c r="M328" s="130"/>
    </row>
    <row r="329" spans="1:14" hidden="1" x14ac:dyDescent="0.25">
      <c r="B329" s="32"/>
      <c r="C329" s="32"/>
      <c r="D329" s="32"/>
      <c r="E329" s="32"/>
      <c r="F329" s="32"/>
      <c r="G329" s="14"/>
      <c r="I329" s="1"/>
      <c r="J329" s="15"/>
      <c r="M329" s="130"/>
    </row>
    <row r="330" spans="1:14" hidden="1" x14ac:dyDescent="0.25">
      <c r="B330" s="32"/>
      <c r="C330" s="32"/>
      <c r="D330" s="32"/>
      <c r="E330" s="32"/>
      <c r="F330" s="32"/>
      <c r="G330" s="14"/>
      <c r="I330" s="1"/>
      <c r="J330" s="15"/>
      <c r="M330" s="130"/>
    </row>
    <row r="331" spans="1:14" hidden="1" x14ac:dyDescent="0.25">
      <c r="B331" s="32"/>
      <c r="C331" s="32"/>
      <c r="D331" s="32"/>
      <c r="E331" s="32"/>
      <c r="F331" s="32"/>
      <c r="G331" s="14"/>
      <c r="I331" s="1"/>
      <c r="J331" s="15"/>
      <c r="M331" s="130"/>
    </row>
    <row r="332" spans="1:14" hidden="1" x14ac:dyDescent="0.25">
      <c r="B332" s="32"/>
      <c r="C332" s="32"/>
      <c r="D332" s="32"/>
      <c r="E332" s="32"/>
      <c r="F332" s="32"/>
      <c r="G332" s="14"/>
      <c r="I332" s="1"/>
      <c r="J332" s="15"/>
      <c r="M332" s="130"/>
    </row>
    <row r="333" spans="1:14" hidden="1" x14ac:dyDescent="0.25">
      <c r="B333" s="32"/>
      <c r="C333" s="32"/>
      <c r="D333" s="32"/>
      <c r="E333" s="32"/>
      <c r="F333" s="32"/>
      <c r="G333" s="14"/>
      <c r="I333" s="1"/>
      <c r="J333" s="15"/>
      <c r="M333" s="130"/>
    </row>
    <row r="334" spans="1:14" hidden="1" x14ac:dyDescent="0.25">
      <c r="B334" s="32"/>
      <c r="C334" s="32"/>
      <c r="D334" s="32"/>
      <c r="E334" s="32"/>
      <c r="F334" s="32"/>
      <c r="G334" s="14"/>
      <c r="I334" s="1"/>
      <c r="J334" s="15"/>
      <c r="M334" s="130"/>
    </row>
    <row r="335" spans="1:14" hidden="1" x14ac:dyDescent="0.25">
      <c r="B335" s="32"/>
      <c r="C335" s="32"/>
      <c r="D335" s="32"/>
      <c r="E335" s="32"/>
      <c r="F335" s="32"/>
      <c r="G335" s="14"/>
      <c r="I335" s="1"/>
      <c r="J335" s="15"/>
      <c r="M335" s="130"/>
    </row>
    <row r="336" spans="1:14" hidden="1" x14ac:dyDescent="0.25">
      <c r="B336" s="32"/>
      <c r="C336" s="32"/>
      <c r="D336" s="32"/>
      <c r="E336" s="32"/>
      <c r="F336" s="32"/>
      <c r="G336" s="14"/>
      <c r="I336" s="1"/>
      <c r="J336" s="15"/>
      <c r="M336" s="130"/>
    </row>
    <row r="337" spans="2:13" hidden="1" x14ac:dyDescent="0.25">
      <c r="B337" s="32"/>
      <c r="C337" s="32"/>
      <c r="D337" s="32"/>
      <c r="E337" s="32"/>
      <c r="F337" s="32"/>
      <c r="G337" s="14"/>
      <c r="I337" s="1"/>
      <c r="J337" s="15"/>
      <c r="M337" s="130"/>
    </row>
    <row r="338" spans="2:13" hidden="1" x14ac:dyDescent="0.25">
      <c r="B338" s="32"/>
      <c r="C338" s="32"/>
      <c r="D338" s="32"/>
      <c r="E338" s="32"/>
      <c r="F338" s="32"/>
      <c r="G338" s="14"/>
      <c r="I338" s="1"/>
      <c r="J338" s="15"/>
      <c r="M338" s="130"/>
    </row>
  </sheetData>
  <sheetProtection algorithmName="SHA-512" hashValue="Xt9ahqQcW0fSieGQMvzPwywjijeew/o1LHECdklYRtKEeopR7NUZWjogFE+aYShqsr9HN7lw7VCOGu/gQ4Q+Tg==" saltValue="XRb/ZbQThCPq/fIeoJFVhw==" spinCount="100000" sheet="1" objects="1" scenarios="1" formatCells="0" formatColumns="0" formatRows="0" selectLockedCells="1"/>
  <mergeCells count="36">
    <mergeCell ref="G15:H15"/>
    <mergeCell ref="G1:N1"/>
    <mergeCell ref="G5:N5"/>
    <mergeCell ref="G57:H57"/>
    <mergeCell ref="G40:H40"/>
    <mergeCell ref="G30:H30"/>
    <mergeCell ref="R9:U9"/>
    <mergeCell ref="G2:I2"/>
    <mergeCell ref="G3:I3"/>
    <mergeCell ref="K2:N2"/>
    <mergeCell ref="K3:N3"/>
    <mergeCell ref="K4:L4"/>
    <mergeCell ref="G4:I4"/>
    <mergeCell ref="G7:H7"/>
    <mergeCell ref="G109:H109"/>
    <mergeCell ref="G103:H103"/>
    <mergeCell ref="G94:H94"/>
    <mergeCell ref="G85:H85"/>
    <mergeCell ref="G75:H75"/>
    <mergeCell ref="G119:H119"/>
    <mergeCell ref="G181:H181"/>
    <mergeCell ref="G174:H174"/>
    <mergeCell ref="G166:H166"/>
    <mergeCell ref="G149:H149"/>
    <mergeCell ref="G139:H139"/>
    <mergeCell ref="G129:H129"/>
    <mergeCell ref="G297:H297"/>
    <mergeCell ref="G291:H291"/>
    <mergeCell ref="G281:H281"/>
    <mergeCell ref="G268:H268"/>
    <mergeCell ref="G245:H245"/>
    <mergeCell ref="G236:H236"/>
    <mergeCell ref="G222:H222"/>
    <mergeCell ref="G213:H213"/>
    <mergeCell ref="G204:H204"/>
    <mergeCell ref="G191:H191"/>
  </mergeCells>
  <conditionalFormatting sqref="M8:M26 M30:M36 M40:M53 M57:M204 M213 M301:M338">
    <cfRule type="cellIs" dxfId="300" priority="309" stopIfTrue="1" operator="equal">
      <formula>"TBC"</formula>
    </cfRule>
    <cfRule type="cellIs" dxfId="299" priority="375" stopIfTrue="1" operator="equal">
      <formula>"M"</formula>
    </cfRule>
    <cfRule type="cellIs" dxfId="298" priority="376" stopIfTrue="1" operator="equal">
      <formula>"L"</formula>
    </cfRule>
    <cfRule type="cellIs" dxfId="297" priority="377" stopIfTrue="1" operator="equal">
      <formula>"H"</formula>
    </cfRule>
    <cfRule type="cellIs" dxfId="296" priority="378" stopIfTrue="1" operator="equal">
      <formula>"VH"</formula>
    </cfRule>
  </conditionalFormatting>
  <conditionalFormatting sqref="I8:I26 I30 I57:I71 I75:I81 I85:I115 I119:I125 I129:I135 I174:I188 I191:I200 I213:I218 I139:I145 I149:I163 I204:I209 I297:I338 I40:I53">
    <cfRule type="cellIs" dxfId="295" priority="292" operator="equal">
      <formula>"TBC"</formula>
    </cfRule>
  </conditionalFormatting>
  <conditionalFormatting sqref="M222 M236 M245 M268 M281 M291 M297">
    <cfRule type="cellIs" dxfId="294" priority="250" stopIfTrue="1" operator="equal">
      <formula>"TBC"</formula>
    </cfRule>
    <cfRule type="cellIs" dxfId="293" priority="251" stopIfTrue="1" operator="equal">
      <formula>"M"</formula>
    </cfRule>
    <cfRule type="cellIs" dxfId="292" priority="252" stopIfTrue="1" operator="equal">
      <formula>"L"</formula>
    </cfRule>
    <cfRule type="cellIs" dxfId="291" priority="253" stopIfTrue="1" operator="equal">
      <formula>"H"</formula>
    </cfRule>
    <cfRule type="cellIs" dxfId="290" priority="254" stopIfTrue="1" operator="equal">
      <formula>"VH"</formula>
    </cfRule>
  </conditionalFormatting>
  <conditionalFormatting sqref="M210:M212">
    <cfRule type="cellIs" dxfId="289" priority="173" stopIfTrue="1" operator="equal">
      <formula>"TBC"</formula>
    </cfRule>
    <cfRule type="cellIs" dxfId="288" priority="174" stopIfTrue="1" operator="equal">
      <formula>"M"</formula>
    </cfRule>
    <cfRule type="cellIs" dxfId="287" priority="175" stopIfTrue="1" operator="equal">
      <formula>"L"</formula>
    </cfRule>
    <cfRule type="cellIs" dxfId="286" priority="176" stopIfTrue="1" operator="equal">
      <formula>"H"</formula>
    </cfRule>
    <cfRule type="cellIs" dxfId="285" priority="177" stopIfTrue="1" operator="equal">
      <formula>"VH"</formula>
    </cfRule>
  </conditionalFormatting>
  <conditionalFormatting sqref="M219:M221">
    <cfRule type="cellIs" dxfId="284" priority="167" stopIfTrue="1" operator="equal">
      <formula>"TBC"</formula>
    </cfRule>
    <cfRule type="cellIs" dxfId="283" priority="168" stopIfTrue="1" operator="equal">
      <formula>"M"</formula>
    </cfRule>
    <cfRule type="cellIs" dxfId="282" priority="169" stopIfTrue="1" operator="equal">
      <formula>"L"</formula>
    </cfRule>
    <cfRule type="cellIs" dxfId="281" priority="170" stopIfTrue="1" operator="equal">
      <formula>"H"</formula>
    </cfRule>
    <cfRule type="cellIs" dxfId="280" priority="171" stopIfTrue="1" operator="equal">
      <formula>"VH"</formula>
    </cfRule>
  </conditionalFormatting>
  <conditionalFormatting sqref="M233:M235">
    <cfRule type="cellIs" dxfId="279" priority="161" stopIfTrue="1" operator="equal">
      <formula>"TBC"</formula>
    </cfRule>
    <cfRule type="cellIs" dxfId="278" priority="162" stopIfTrue="1" operator="equal">
      <formula>"M"</formula>
    </cfRule>
    <cfRule type="cellIs" dxfId="277" priority="163" stopIfTrue="1" operator="equal">
      <formula>"L"</formula>
    </cfRule>
    <cfRule type="cellIs" dxfId="276" priority="164" stopIfTrue="1" operator="equal">
      <formula>"H"</formula>
    </cfRule>
    <cfRule type="cellIs" dxfId="275" priority="165" stopIfTrue="1" operator="equal">
      <formula>"VH"</formula>
    </cfRule>
  </conditionalFormatting>
  <conditionalFormatting sqref="M242:M244">
    <cfRule type="cellIs" dxfId="274" priority="155" stopIfTrue="1" operator="equal">
      <formula>"TBC"</formula>
    </cfRule>
    <cfRule type="cellIs" dxfId="273" priority="156" stopIfTrue="1" operator="equal">
      <formula>"M"</formula>
    </cfRule>
    <cfRule type="cellIs" dxfId="272" priority="157" stopIfTrue="1" operator="equal">
      <formula>"L"</formula>
    </cfRule>
    <cfRule type="cellIs" dxfId="271" priority="158" stopIfTrue="1" operator="equal">
      <formula>"H"</formula>
    </cfRule>
    <cfRule type="cellIs" dxfId="270" priority="159" stopIfTrue="1" operator="equal">
      <formula>"VH"</formula>
    </cfRule>
  </conditionalFormatting>
  <conditionalFormatting sqref="M265:M267">
    <cfRule type="cellIs" dxfId="269" priority="149" stopIfTrue="1" operator="equal">
      <formula>"TBC"</formula>
    </cfRule>
    <cfRule type="cellIs" dxfId="268" priority="150" stopIfTrue="1" operator="equal">
      <formula>"M"</formula>
    </cfRule>
    <cfRule type="cellIs" dxfId="267" priority="151" stopIfTrue="1" operator="equal">
      <formula>"L"</formula>
    </cfRule>
    <cfRule type="cellIs" dxfId="266" priority="152" stopIfTrue="1" operator="equal">
      <formula>"H"</formula>
    </cfRule>
    <cfRule type="cellIs" dxfId="265" priority="153" stopIfTrue="1" operator="equal">
      <formula>"VH"</formula>
    </cfRule>
  </conditionalFormatting>
  <conditionalFormatting sqref="M278:M280">
    <cfRule type="cellIs" dxfId="264" priority="143" stopIfTrue="1" operator="equal">
      <formula>"TBC"</formula>
    </cfRule>
    <cfRule type="cellIs" dxfId="263" priority="144" stopIfTrue="1" operator="equal">
      <formula>"M"</formula>
    </cfRule>
    <cfRule type="cellIs" dxfId="262" priority="145" stopIfTrue="1" operator="equal">
      <formula>"L"</formula>
    </cfRule>
    <cfRule type="cellIs" dxfId="261" priority="146" stopIfTrue="1" operator="equal">
      <formula>"H"</formula>
    </cfRule>
    <cfRule type="cellIs" dxfId="260" priority="147" stopIfTrue="1" operator="equal">
      <formula>"VH"</formula>
    </cfRule>
  </conditionalFormatting>
  <conditionalFormatting sqref="M288:M290">
    <cfRule type="cellIs" dxfId="259" priority="137" stopIfTrue="1" operator="equal">
      <formula>"TBC"</formula>
    </cfRule>
    <cfRule type="cellIs" dxfId="258" priority="138" stopIfTrue="1" operator="equal">
      <formula>"M"</formula>
    </cfRule>
    <cfRule type="cellIs" dxfId="257" priority="139" stopIfTrue="1" operator="equal">
      <formula>"L"</formula>
    </cfRule>
    <cfRule type="cellIs" dxfId="256" priority="140" stopIfTrue="1" operator="equal">
      <formula>"H"</formula>
    </cfRule>
    <cfRule type="cellIs" dxfId="255" priority="141" stopIfTrue="1" operator="equal">
      <formula>"VH"</formula>
    </cfRule>
  </conditionalFormatting>
  <conditionalFormatting sqref="M294:M296">
    <cfRule type="cellIs" dxfId="254" priority="131" stopIfTrue="1" operator="equal">
      <formula>"TBC"</formula>
    </cfRule>
    <cfRule type="cellIs" dxfId="253" priority="132" stopIfTrue="1" operator="equal">
      <formula>"M"</formula>
    </cfRule>
    <cfRule type="cellIs" dxfId="252" priority="133" stopIfTrue="1" operator="equal">
      <formula>"L"</formula>
    </cfRule>
    <cfRule type="cellIs" dxfId="251" priority="134" stopIfTrue="1" operator="equal">
      <formula>"H"</formula>
    </cfRule>
    <cfRule type="cellIs" dxfId="250" priority="135" stopIfTrue="1" operator="equal">
      <formula>"VH"</formula>
    </cfRule>
  </conditionalFormatting>
  <conditionalFormatting sqref="M205:M209">
    <cfRule type="cellIs" dxfId="249" priority="99" stopIfTrue="1" operator="equal">
      <formula>"TBC"</formula>
    </cfRule>
    <cfRule type="cellIs" dxfId="248" priority="100" stopIfTrue="1" operator="equal">
      <formula>"M"</formula>
    </cfRule>
    <cfRule type="cellIs" dxfId="247" priority="101" stopIfTrue="1" operator="equal">
      <formula>"L"</formula>
    </cfRule>
    <cfRule type="cellIs" dxfId="246" priority="102" stopIfTrue="1" operator="equal">
      <formula>"H"</formula>
    </cfRule>
    <cfRule type="cellIs" dxfId="245" priority="103" stopIfTrue="1" operator="equal">
      <formula>"VH"</formula>
    </cfRule>
  </conditionalFormatting>
  <conditionalFormatting sqref="M214:M218">
    <cfRule type="cellIs" dxfId="244" priority="94" stopIfTrue="1" operator="equal">
      <formula>"TBC"</formula>
    </cfRule>
    <cfRule type="cellIs" dxfId="243" priority="95" stopIfTrue="1" operator="equal">
      <formula>"M"</formula>
    </cfRule>
    <cfRule type="cellIs" dxfId="242" priority="96" stopIfTrue="1" operator="equal">
      <formula>"L"</formula>
    </cfRule>
    <cfRule type="cellIs" dxfId="241" priority="97" stopIfTrue="1" operator="equal">
      <formula>"H"</formula>
    </cfRule>
    <cfRule type="cellIs" dxfId="240" priority="98" stopIfTrue="1" operator="equal">
      <formula>"VH"</formula>
    </cfRule>
  </conditionalFormatting>
  <conditionalFormatting sqref="M223:M232">
    <cfRule type="cellIs" dxfId="239" priority="89" stopIfTrue="1" operator="equal">
      <formula>"TBC"</formula>
    </cfRule>
    <cfRule type="cellIs" dxfId="238" priority="90" stopIfTrue="1" operator="equal">
      <formula>"M"</formula>
    </cfRule>
    <cfRule type="cellIs" dxfId="237" priority="91" stopIfTrue="1" operator="equal">
      <formula>"L"</formula>
    </cfRule>
    <cfRule type="cellIs" dxfId="236" priority="92" stopIfTrue="1" operator="equal">
      <formula>"H"</formula>
    </cfRule>
    <cfRule type="cellIs" dxfId="235" priority="93" stopIfTrue="1" operator="equal">
      <formula>"VH"</formula>
    </cfRule>
  </conditionalFormatting>
  <conditionalFormatting sqref="M237:M241">
    <cfRule type="cellIs" dxfId="234" priority="84" stopIfTrue="1" operator="equal">
      <formula>"TBC"</formula>
    </cfRule>
    <cfRule type="cellIs" dxfId="233" priority="85" stopIfTrue="1" operator="equal">
      <formula>"M"</formula>
    </cfRule>
    <cfRule type="cellIs" dxfId="232" priority="86" stopIfTrue="1" operator="equal">
      <formula>"L"</formula>
    </cfRule>
    <cfRule type="cellIs" dxfId="231" priority="87" stopIfTrue="1" operator="equal">
      <formula>"H"</formula>
    </cfRule>
    <cfRule type="cellIs" dxfId="230" priority="88" stopIfTrue="1" operator="equal">
      <formula>"VH"</formula>
    </cfRule>
  </conditionalFormatting>
  <conditionalFormatting sqref="M246:M264">
    <cfRule type="cellIs" dxfId="229" priority="79" stopIfTrue="1" operator="equal">
      <formula>"TBC"</formula>
    </cfRule>
    <cfRule type="cellIs" dxfId="228" priority="80" stopIfTrue="1" operator="equal">
      <formula>"M"</formula>
    </cfRule>
    <cfRule type="cellIs" dxfId="227" priority="81" stopIfTrue="1" operator="equal">
      <formula>"L"</formula>
    </cfRule>
    <cfRule type="cellIs" dxfId="226" priority="82" stopIfTrue="1" operator="equal">
      <formula>"H"</formula>
    </cfRule>
    <cfRule type="cellIs" dxfId="225" priority="83" stopIfTrue="1" operator="equal">
      <formula>"VH"</formula>
    </cfRule>
  </conditionalFormatting>
  <conditionalFormatting sqref="M269:M277">
    <cfRule type="cellIs" dxfId="224" priority="74" stopIfTrue="1" operator="equal">
      <formula>"TBC"</formula>
    </cfRule>
    <cfRule type="cellIs" dxfId="223" priority="75" stopIfTrue="1" operator="equal">
      <formula>"M"</formula>
    </cfRule>
    <cfRule type="cellIs" dxfId="222" priority="76" stopIfTrue="1" operator="equal">
      <formula>"L"</formula>
    </cfRule>
    <cfRule type="cellIs" dxfId="221" priority="77" stopIfTrue="1" operator="equal">
      <formula>"H"</formula>
    </cfRule>
    <cfRule type="cellIs" dxfId="220" priority="78" stopIfTrue="1" operator="equal">
      <formula>"VH"</formula>
    </cfRule>
  </conditionalFormatting>
  <conditionalFormatting sqref="M282:M287">
    <cfRule type="cellIs" dxfId="219" priority="69" stopIfTrue="1" operator="equal">
      <formula>"TBC"</formula>
    </cfRule>
    <cfRule type="cellIs" dxfId="218" priority="70" stopIfTrue="1" operator="equal">
      <formula>"M"</formula>
    </cfRule>
    <cfRule type="cellIs" dxfId="217" priority="71" stopIfTrue="1" operator="equal">
      <formula>"L"</formula>
    </cfRule>
    <cfRule type="cellIs" dxfId="216" priority="72" stopIfTrue="1" operator="equal">
      <formula>"H"</formula>
    </cfRule>
    <cfRule type="cellIs" dxfId="215" priority="73" stopIfTrue="1" operator="equal">
      <formula>"VH"</formula>
    </cfRule>
  </conditionalFormatting>
  <conditionalFormatting sqref="M292:M293">
    <cfRule type="cellIs" dxfId="214" priority="64" stopIfTrue="1" operator="equal">
      <formula>"TBC"</formula>
    </cfRule>
    <cfRule type="cellIs" dxfId="213" priority="65" stopIfTrue="1" operator="equal">
      <formula>"M"</formula>
    </cfRule>
    <cfRule type="cellIs" dxfId="212" priority="66" stopIfTrue="1" operator="equal">
      <formula>"L"</formula>
    </cfRule>
    <cfRule type="cellIs" dxfId="211" priority="67" stopIfTrue="1" operator="equal">
      <formula>"H"</formula>
    </cfRule>
    <cfRule type="cellIs" dxfId="210" priority="68" stopIfTrue="1" operator="equal">
      <formula>"VH"</formula>
    </cfRule>
  </conditionalFormatting>
  <conditionalFormatting sqref="M298:M300">
    <cfRule type="cellIs" dxfId="209" priority="59" stopIfTrue="1" operator="equal">
      <formula>"TBC"</formula>
    </cfRule>
    <cfRule type="cellIs" dxfId="208" priority="60" stopIfTrue="1" operator="equal">
      <formula>"M"</formula>
    </cfRule>
    <cfRule type="cellIs" dxfId="207" priority="61" stopIfTrue="1" operator="equal">
      <formula>"L"</formula>
    </cfRule>
    <cfRule type="cellIs" dxfId="206" priority="62" stopIfTrue="1" operator="equal">
      <formula>"H"</formula>
    </cfRule>
    <cfRule type="cellIs" dxfId="205" priority="63" stopIfTrue="1" operator="equal">
      <formula>"VH"</formula>
    </cfRule>
  </conditionalFormatting>
  <conditionalFormatting sqref="M37:M39">
    <cfRule type="cellIs" dxfId="204" priority="54" stopIfTrue="1" operator="equal">
      <formula>"TBC"</formula>
    </cfRule>
    <cfRule type="cellIs" dxfId="203" priority="55" stopIfTrue="1" operator="equal">
      <formula>"M"</formula>
    </cfRule>
    <cfRule type="cellIs" dxfId="202" priority="56" stopIfTrue="1" operator="equal">
      <formula>"L"</formula>
    </cfRule>
    <cfRule type="cellIs" dxfId="201" priority="57" stopIfTrue="1" operator="equal">
      <formula>"H"</formula>
    </cfRule>
    <cfRule type="cellIs" dxfId="200" priority="58" stopIfTrue="1" operator="equal">
      <formula>"VH"</formula>
    </cfRule>
  </conditionalFormatting>
  <conditionalFormatting sqref="I146:I148">
    <cfRule type="cellIs" dxfId="199" priority="18" operator="equal">
      <formula>"TBC"</formula>
    </cfRule>
  </conditionalFormatting>
  <conditionalFormatting sqref="M27:M29">
    <cfRule type="cellIs" dxfId="198" priority="48" stopIfTrue="1" operator="equal">
      <formula>"TBC"</formula>
    </cfRule>
    <cfRule type="cellIs" dxfId="197" priority="49" stopIfTrue="1" operator="equal">
      <formula>"M"</formula>
    </cfRule>
    <cfRule type="cellIs" dxfId="196" priority="50" stopIfTrue="1" operator="equal">
      <formula>"L"</formula>
    </cfRule>
    <cfRule type="cellIs" dxfId="195" priority="51" stopIfTrue="1" operator="equal">
      <formula>"H"</formula>
    </cfRule>
    <cfRule type="cellIs" dxfId="194" priority="52" stopIfTrue="1" operator="equal">
      <formula>"VH"</formula>
    </cfRule>
  </conditionalFormatting>
  <conditionalFormatting sqref="I242:I244">
    <cfRule type="cellIs" dxfId="193" priority="10" operator="equal">
      <formula>"TBC"</formula>
    </cfRule>
  </conditionalFormatting>
  <conditionalFormatting sqref="M54:M56">
    <cfRule type="cellIs" dxfId="192" priority="42" stopIfTrue="1" operator="equal">
      <formula>"TBC"</formula>
    </cfRule>
    <cfRule type="cellIs" dxfId="191" priority="43" stopIfTrue="1" operator="equal">
      <formula>"M"</formula>
    </cfRule>
    <cfRule type="cellIs" dxfId="190" priority="44" stopIfTrue="1" operator="equal">
      <formula>"L"</formula>
    </cfRule>
    <cfRule type="cellIs" dxfId="189" priority="45" stopIfTrue="1" operator="equal">
      <formula>"H"</formula>
    </cfRule>
    <cfRule type="cellIs" dxfId="188" priority="46" stopIfTrue="1" operator="equal">
      <formula>"VH"</formula>
    </cfRule>
  </conditionalFormatting>
  <conditionalFormatting sqref="I294:I296">
    <cfRule type="cellIs" dxfId="187" priority="6" operator="equal">
      <formula>"TBC"</formula>
    </cfRule>
  </conditionalFormatting>
  <conditionalFormatting sqref="I27:I29">
    <cfRule type="cellIs" dxfId="186" priority="39" operator="equal">
      <formula>"TBC"</formula>
    </cfRule>
  </conditionalFormatting>
  <conditionalFormatting sqref="I31:I36">
    <cfRule type="cellIs" dxfId="185" priority="38" operator="equal">
      <formula>"TBC"</formula>
    </cfRule>
  </conditionalFormatting>
  <conditionalFormatting sqref="I166">
    <cfRule type="cellIs" dxfId="184" priority="37" operator="equal">
      <formula>"TBC"</formula>
    </cfRule>
  </conditionalFormatting>
  <conditionalFormatting sqref="I222:I232">
    <cfRule type="cellIs" dxfId="183" priority="29" operator="equal">
      <formula>"TBC"</formula>
    </cfRule>
  </conditionalFormatting>
  <conditionalFormatting sqref="I236:I241">
    <cfRule type="cellIs" dxfId="182" priority="28" operator="equal">
      <formula>"TBC"</formula>
    </cfRule>
  </conditionalFormatting>
  <conditionalFormatting sqref="I245">
    <cfRule type="cellIs" dxfId="181" priority="27" operator="equal">
      <formula>"TBC"</formula>
    </cfRule>
  </conditionalFormatting>
  <conditionalFormatting sqref="I268:I277">
    <cfRule type="cellIs" dxfId="180" priority="26" operator="equal">
      <formula>"TBC"</formula>
    </cfRule>
  </conditionalFormatting>
  <conditionalFormatting sqref="I281">
    <cfRule type="cellIs" dxfId="179" priority="25" operator="equal">
      <formula>"TBC"</formula>
    </cfRule>
  </conditionalFormatting>
  <conditionalFormatting sqref="I291:I293">
    <cfRule type="cellIs" dxfId="178" priority="24" operator="equal">
      <formula>"TBC"</formula>
    </cfRule>
  </conditionalFormatting>
  <conditionalFormatting sqref="I72:I74">
    <cfRule type="cellIs" dxfId="177" priority="23" operator="equal">
      <formula>"TBC"</formula>
    </cfRule>
  </conditionalFormatting>
  <conditionalFormatting sqref="I82:I84">
    <cfRule type="cellIs" dxfId="176" priority="22" operator="equal">
      <formula>"TBC"</formula>
    </cfRule>
  </conditionalFormatting>
  <conditionalFormatting sqref="I116:I118">
    <cfRule type="cellIs" dxfId="175" priority="21" operator="equal">
      <formula>"TBC"</formula>
    </cfRule>
  </conditionalFormatting>
  <conditionalFormatting sqref="I126:I128">
    <cfRule type="cellIs" dxfId="174" priority="20" operator="equal">
      <formula>"TBC"</formula>
    </cfRule>
  </conditionalFormatting>
  <conditionalFormatting sqref="I136:I138">
    <cfRule type="cellIs" dxfId="173" priority="19" operator="equal">
      <formula>"TBC"</formula>
    </cfRule>
  </conditionalFormatting>
  <conditionalFormatting sqref="I164:I165">
    <cfRule type="cellIs" dxfId="172" priority="17" operator="equal">
      <formula>"TBC"</formula>
    </cfRule>
  </conditionalFormatting>
  <conditionalFormatting sqref="I171:I173">
    <cfRule type="cellIs" dxfId="171" priority="16" operator="equal">
      <formula>"TBC"</formula>
    </cfRule>
  </conditionalFormatting>
  <conditionalFormatting sqref="I201:I203">
    <cfRule type="cellIs" dxfId="170" priority="15" operator="equal">
      <formula>"TBC"</formula>
    </cfRule>
  </conditionalFormatting>
  <conditionalFormatting sqref="I189:I190">
    <cfRule type="cellIs" dxfId="169" priority="14" operator="equal">
      <formula>"TBC"</formula>
    </cfRule>
  </conditionalFormatting>
  <conditionalFormatting sqref="I210:I212">
    <cfRule type="cellIs" dxfId="168" priority="13" operator="equal">
      <formula>"TBC"</formula>
    </cfRule>
  </conditionalFormatting>
  <conditionalFormatting sqref="I219:I221">
    <cfRule type="cellIs" dxfId="167" priority="12" operator="equal">
      <formula>"TBC"</formula>
    </cfRule>
  </conditionalFormatting>
  <conditionalFormatting sqref="I233:I235">
    <cfRule type="cellIs" dxfId="166" priority="11" operator="equal">
      <formula>"TBC"</formula>
    </cfRule>
  </conditionalFormatting>
  <conditionalFormatting sqref="I265:I267">
    <cfRule type="cellIs" dxfId="165" priority="9" operator="equal">
      <formula>"TBC"</formula>
    </cfRule>
  </conditionalFormatting>
  <conditionalFormatting sqref="I278:I280">
    <cfRule type="cellIs" dxfId="164" priority="8" operator="equal">
      <formula>"TBC"</formula>
    </cfRule>
  </conditionalFormatting>
  <conditionalFormatting sqref="I288:I290">
    <cfRule type="cellIs" dxfId="163" priority="7" operator="equal">
      <formula>"TBC"</formula>
    </cfRule>
  </conditionalFormatting>
  <conditionalFormatting sqref="I37:I39">
    <cfRule type="cellIs" dxfId="162" priority="5" operator="equal">
      <formula>"TBC"</formula>
    </cfRule>
  </conditionalFormatting>
  <conditionalFormatting sqref="I54:I56">
    <cfRule type="cellIs" dxfId="161" priority="4" operator="equal">
      <formula>"TBC"</formula>
    </cfRule>
  </conditionalFormatting>
  <conditionalFormatting sqref="I167:I170">
    <cfRule type="cellIs" dxfId="160" priority="3" operator="equal">
      <formula>"TBC"</formula>
    </cfRule>
  </conditionalFormatting>
  <conditionalFormatting sqref="I246:I264">
    <cfRule type="cellIs" dxfId="159" priority="2" operator="equal">
      <formula>"TBC"</formula>
    </cfRule>
  </conditionalFormatting>
  <conditionalFormatting sqref="I282:I287">
    <cfRule type="cellIs" dxfId="158" priority="1" operator="equal">
      <formula>"TBC"</formula>
    </cfRule>
  </conditionalFormatting>
  <dataValidations xWindow="561" yWindow="799" count="10">
    <dataValidation type="list" allowBlank="1" showInputMessage="1" showErrorMessage="1" sqref="I41:I56 I27:I29 I246:I267 I58:I74 I269:I280 I86:I93 I95:I102 I104:I108 I76:I84 I110:I118 I120:I128 I130:I138 I140:I148 I175:I180 I192:I203 I150:I165 I182:I190 I167:I173 I214:I221 I223:I235 I237:I244 I205:I212 I292:I338 I37:I39 I282:I290 I15 I36" xr:uid="{00000000-0002-0000-0100-000000000000}">
      <formula1>$P$9:$P$12</formula1>
    </dataValidation>
    <dataValidation allowBlank="1" showInputMessage="1" showErrorMessage="1" promptTitle="Guidance" prompt="The question must be worded such that a positive hazard yields a result of YES_x000a_" sqref="H126:H128 H82:H84 H130:H138 H27:H29 H294:H296 H72:H74 H116:H118 H140:H148 H164:H165 H171:H173 H201:H203 H189:H190 H210:H212 H219:H221 H233:H235 H242:H244 H265:H267 H278:H280 H288:H290 H37:H39 H54:H56" xr:uid="{00000000-0002-0000-0100-000001000000}"/>
    <dataValidation type="list" allowBlank="1" showInputMessage="1" showErrorMessage="1" prompt="1 - Most Unlikely_x000a_2 - Unlikely_x000a_3 - Foreseeable_x000a_4 - Likely_x000a_5 - Almost certain" sqref="K246:K267 K214:K221 K292:K296 K298:K300 K269:K280 K282:K290 K205:K212 K223:K235 K237:K244 K192:K203 K16:K91 K93:K100 K102:K118 K120:K190" xr:uid="{00000000-0002-0000-0100-000002000000}">
      <formula1>$O$9:$O$13</formula1>
    </dataValidation>
    <dataValidation type="list" allowBlank="1" showInputMessage="1" showErrorMessage="1" prompt="1 - Insignificant_x000a_2 - Minor_x000a_3 - Moderate_x000a_4 - Major_x000a_5 - Cataptrophic" sqref="L139 L107:L109 L181" xr:uid="{00000000-0002-0000-0100-000003000000}">
      <formula1>$O$9:$O$13</formula1>
    </dataValidation>
    <dataValidation type="list" allowBlank="1" showInputMessage="1" showErrorMessage="1" sqref="I40 I57 I75 I85 I94 I103 I109 I119 I129 I139 I149 I166 I174 I181 I191 I204 I213 I222 I236 I245 I268 I281 I291" xr:uid="{00000000-0002-0000-0100-000004000000}">
      <formula1>$P$12:$P$12</formula1>
    </dataValidation>
    <dataValidation type="list" allowBlank="1" showInputMessage="1" showErrorMessage="1" prompt="1 - Insignificant_x000a_2 - Minor_x000a_3 - Moderate_x000a_4 - Major_x000a_5 - Catastrophic" sqref="L27:L29 L294:L296 L72:L74 L82:L84 L116:L118 L126:L128 L136:L138 L146:L148 L164:L165 L171:L173 L201:L203 L189:L190 L210:L212 L219:L221 L233:L235 L242:L244 L265:L267 L278:L280 L288:L290 L37:L39 L54:L56" xr:uid="{00000000-0002-0000-0100-000005000000}">
      <formula1>$O$9:$O$13</formula1>
    </dataValidation>
    <dataValidation type="list" allowBlank="1" showInputMessage="1" showErrorMessage="1" prompt="1 - Vast improvement_x000a_2 - Improvement_x000a_3 - No change to overall risk_x000a_4 - Degradation of supply or control_x000a_5 - Potential failure due to changes" sqref="L8" xr:uid="{00000000-0002-0000-0100-000006000000}">
      <formula1>$O$9:$O$13</formula1>
    </dataValidation>
    <dataValidation type="list" allowBlank="1" showInputMessage="1" showErrorMessage="1" sqref="I16:I26 I10:I14 I30:I35" xr:uid="{00000000-0002-0000-0100-000007000000}">
      <formula1>$P$9:$P$11</formula1>
    </dataValidation>
    <dataValidation type="list" allowBlank="1" showInputMessage="1" showErrorMessage="1" prompt="A full technical drawing is not required just reassurance that the owners/responsible person understands the system they are responsible for" sqref="I9" xr:uid="{00000000-0002-0000-0100-000008000000}">
      <formula1>$P$9:$P$11</formula1>
    </dataValidation>
    <dataValidation type="list" allowBlank="1" showInputMessage="1" showErrorMessage="1" prompt="If this is the first visit record it as N/A" sqref="I8" xr:uid="{00000000-0002-0000-0100-000009000000}">
      <formula1>$P$9:$P$12</formula1>
    </dataValidation>
  </dataValidations>
  <pageMargins left="0.7" right="0.7" top="0.75" bottom="0.75" header="0.3" footer="0.3"/>
  <pageSetup paperSize="9" scale="88" fitToHeight="0" orientation="landscape" r:id="rId1"/>
  <headerFooter>
    <oddFooter xml:space="preserve">&amp;CDWI - Private Water Risk Assessment tool V2.0 - Page &amp;P of &amp;N
</oddFooter>
  </headerFooter>
  <ignoredErrors>
    <ignoredError sqref="G5" evalError="1"/>
  </ignoredErrors>
  <extLst>
    <ext xmlns:x14="http://schemas.microsoft.com/office/spreadsheetml/2009/9/main" uri="{CCE6A557-97BC-4b89-ADB6-D9C93CAAB3DF}">
      <x14:dataValidations xmlns:xm="http://schemas.microsoft.com/office/excel/2006/main" xWindow="561" yWindow="799" count="1">
        <x14:dataValidation type="list" allowBlank="1" showInputMessage="1" showErrorMessage="1" xr:uid="{00000000-0002-0000-0100-00000A000000}">
          <x14:formula1>
            <xm:f>'Lookup Admin'!$A$2:$A$318</xm:f>
          </x14:formula1>
          <xm:sqref>M4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J212"/>
  <sheetViews>
    <sheetView workbookViewId="0">
      <pane ySplit="4" topLeftCell="A5" activePane="bottomLeft" state="frozen"/>
      <selection activeCell="A5" sqref="A5"/>
      <selection pane="bottomLeft" activeCell="A5" sqref="A5"/>
    </sheetView>
  </sheetViews>
  <sheetFormatPr defaultColWidth="0" defaultRowHeight="15" zeroHeight="1" x14ac:dyDescent="0.25"/>
  <cols>
    <col min="1" max="1" width="8.85546875" style="54" customWidth="1"/>
    <col min="2" max="2" width="54.7109375" style="54" customWidth="1"/>
    <col min="3" max="3" width="10.28515625" style="54" bestFit="1" customWidth="1"/>
    <col min="4" max="4" width="10.7109375" style="54" customWidth="1"/>
    <col min="5" max="5" width="36" style="54" customWidth="1"/>
    <col min="6" max="7" width="9.140625" style="53" hidden="1" customWidth="1"/>
    <col min="8" max="16384" width="9.140625" style="54" hidden="1"/>
  </cols>
  <sheetData>
    <row r="1" spans="1:10" ht="26.25" x14ac:dyDescent="0.4">
      <c r="A1" s="248" t="s">
        <v>1248</v>
      </c>
      <c r="B1" s="249"/>
      <c r="C1" s="249"/>
      <c r="D1" s="249"/>
      <c r="E1" s="249"/>
    </row>
    <row r="2" spans="1:10" ht="18.75" x14ac:dyDescent="0.25">
      <c r="A2" s="114" t="s">
        <v>320</v>
      </c>
      <c r="B2" s="250" t="str">
        <f>Supply_Details!B7</f>
        <v xml:space="preserve">Local Authority:      Supply Reference: </v>
      </c>
      <c r="C2" s="250"/>
      <c r="D2" s="250"/>
      <c r="E2" s="250"/>
      <c r="I2" s="55"/>
      <c r="J2" s="55"/>
    </row>
    <row r="3" spans="1:10" x14ac:dyDescent="0.25">
      <c r="A3" s="250" t="str">
        <f>Supply_Details!C7</f>
        <v xml:space="preserve">Supply Name &amp; Address:       </v>
      </c>
      <c r="B3" s="250"/>
      <c r="C3" s="250"/>
      <c r="D3" s="250"/>
      <c r="E3" s="250"/>
      <c r="I3" s="55"/>
      <c r="J3" s="55"/>
    </row>
    <row r="4" spans="1:10" x14ac:dyDescent="0.25">
      <c r="A4" s="102" t="s">
        <v>343</v>
      </c>
      <c r="B4" s="102" t="s">
        <v>910</v>
      </c>
      <c r="C4" s="102" t="s">
        <v>24</v>
      </c>
      <c r="D4" s="102" t="s">
        <v>25</v>
      </c>
      <c r="E4" s="102" t="s">
        <v>27</v>
      </c>
      <c r="I4" s="55"/>
      <c r="J4" s="55"/>
    </row>
    <row r="5" spans="1:10" ht="30" x14ac:dyDescent="0.25">
      <c r="A5" s="52" t="str">
        <f>IF(ISERROR(VLOOKUP($F5,Risk_Assessment!$A:$N,7,FALSE)),"",VLOOKUP($F5,Risk_Assessment!$A:$N,7,FALSE))</f>
        <v>A0</v>
      </c>
      <c r="B5" s="121" t="str">
        <f>IF(ISERROR(VLOOKUP($F5,Risk_Assessment!$A:$N,8,FALSE)),"",VLOOKUP($F5,Risk_Assessment!$A:$N,8,FALSE))</f>
        <v>Have there been any changes since risk assessment last carried out?</v>
      </c>
      <c r="C5" s="52"/>
      <c r="D5" s="52"/>
      <c r="E5" s="52">
        <f>IF(ISERROR(VLOOKUP($F5,Risk_Assessment!$A:$N,14,FALSE)),"",VLOOKUP($F5,Risk_Assessment!$A:$N,14,FALSE))</f>
        <v>0</v>
      </c>
      <c r="F5" s="53" t="str">
        <f t="shared" ref="F5:F68" si="0">CONCATENATE($A$2,G5)</f>
        <v>TBC1</v>
      </c>
      <c r="G5" s="53">
        <f>G4+1</f>
        <v>1</v>
      </c>
      <c r="I5" s="55"/>
      <c r="J5" s="55"/>
    </row>
    <row r="6" spans="1:10" ht="45" x14ac:dyDescent="0.25">
      <c r="A6" s="121" t="str">
        <f>IF(ISERROR(VLOOKUP($F6,Risk_Assessment!$A:$N,7,FALSE)),"",VLOOKUP($F6,Risk_Assessment!$A:$N,7,FALSE))</f>
        <v>A1</v>
      </c>
      <c r="B6" s="121" t="str">
        <f>IF(ISERROR(VLOOKUP($F6,Risk_Assessment!$A:$N,8,FALSE)),"",VLOOKUP($F6,Risk_Assessment!$A:$N,8,FALSE))</f>
        <v>Is there a site plan and/or schematic showing location of source, chambers, tanks, distribution network including valves, pipes, consumer premises etc.?</v>
      </c>
      <c r="C6" s="121"/>
      <c r="D6" s="121"/>
      <c r="E6" s="121">
        <f>IF(ISERROR(VLOOKUP($F6,Risk_Assessment!$A:$N,14,FALSE)),"",VLOOKUP($F6,Risk_Assessment!$A:$N,14,FALSE))</f>
        <v>0</v>
      </c>
      <c r="F6" s="53" t="str">
        <f t="shared" si="0"/>
        <v>TBC2</v>
      </c>
      <c r="G6" s="53">
        <f>G5+1</f>
        <v>2</v>
      </c>
      <c r="I6" s="55"/>
      <c r="J6" s="55"/>
    </row>
    <row r="7" spans="1:10" ht="30" x14ac:dyDescent="0.25">
      <c r="A7" s="121" t="str">
        <f>IF(ISERROR(VLOOKUP($F7,Risk_Assessment!$A:$N,7,FALSE)),"",VLOOKUP($F7,Risk_Assessment!$A:$N,7,FALSE))</f>
        <v>A2</v>
      </c>
      <c r="B7" s="121" t="str">
        <f>IF(ISERROR(VLOOKUP($F7,Risk_Assessment!$A:$N,8,FALSE)),"",VLOOKUP($F7,Risk_Assessment!$A:$N,8,FALSE))</f>
        <v>Are there any procedures and/or written records for the supply (i.e. for checks, monitoring or maintenance, etc.)?</v>
      </c>
      <c r="C7" s="121"/>
      <c r="D7" s="121"/>
      <c r="E7" s="121">
        <f>IF(ISERROR(VLOOKUP($F7,Risk_Assessment!$A:$N,14,FALSE)),"",VLOOKUP($F7,Risk_Assessment!$A:$N,14,FALSE))</f>
        <v>0</v>
      </c>
      <c r="F7" s="53" t="str">
        <f t="shared" si="0"/>
        <v>TBC3</v>
      </c>
      <c r="G7" s="53">
        <f t="shared" ref="G7:G70" si="1">G6+1</f>
        <v>3</v>
      </c>
    </row>
    <row r="8" spans="1:10" ht="45" x14ac:dyDescent="0.25">
      <c r="A8" s="121" t="str">
        <f>IF(ISERROR(VLOOKUP($F8,Risk_Assessment!$A:$N,7,FALSE)),"",VLOOKUP($F8,Risk_Assessment!$A:$N,7,FALSE))</f>
        <v>A3</v>
      </c>
      <c r="B8" s="121" t="str">
        <f>IF(ISERROR(VLOOKUP($F8,Risk_Assessment!$A:$N,8,FALSE)),"",VLOOKUP($F8,Risk_Assessment!$A:$N,8,FALSE))</f>
        <v>Are there any manufacturers' instructions for the equipment on the supply?</v>
      </c>
      <c r="C8" s="121"/>
      <c r="D8" s="121"/>
      <c r="E8" s="121">
        <f>IF(ISERROR(VLOOKUP($F8,Risk_Assessment!$A:$N,14,FALSE)),"",VLOOKUP($F8,Risk_Assessment!$A:$N,14,FALSE))</f>
        <v>0</v>
      </c>
      <c r="F8" s="53" t="str">
        <f t="shared" si="0"/>
        <v>TBC4</v>
      </c>
      <c r="G8" s="53">
        <f t="shared" si="1"/>
        <v>4</v>
      </c>
    </row>
    <row r="9" spans="1:10" ht="30" x14ac:dyDescent="0.25">
      <c r="A9" s="121" t="str">
        <f>IF(ISERROR(VLOOKUP($F9,Risk_Assessment!$A:$N,7,FALSE)),"",VLOOKUP($F9,Risk_Assessment!$A:$N,7,FALSE))</f>
        <v>A4</v>
      </c>
      <c r="B9" s="121" t="str">
        <f>IF(ISERROR(VLOOKUP($F9,Risk_Assessment!$A:$N,8,FALSE)),"",VLOOKUP($F9,Risk_Assessment!$A:$N,8,FALSE))</f>
        <v xml:space="preserve">Is there an emergency plan for the provision of an alternative water supply? </v>
      </c>
      <c r="C9" s="121"/>
      <c r="D9" s="121"/>
      <c r="E9" s="121">
        <f>IF(ISERROR(VLOOKUP($F9,Risk_Assessment!$A:$N,14,FALSE)),"",VLOOKUP($F9,Risk_Assessment!$A:$N,14,FALSE))</f>
        <v>0</v>
      </c>
      <c r="F9" s="53" t="str">
        <f t="shared" si="0"/>
        <v>TBC5</v>
      </c>
      <c r="G9" s="53">
        <f t="shared" si="1"/>
        <v>5</v>
      </c>
    </row>
    <row r="10" spans="1:10" ht="30" x14ac:dyDescent="0.25">
      <c r="A10" s="121" t="str">
        <f>IF(ISERROR(VLOOKUP($F10,Risk_Assessment!$A:$N,7,FALSE)),"",VLOOKUP($F10,Risk_Assessment!$A:$N,7,FALSE))</f>
        <v>A5</v>
      </c>
      <c r="B10" s="121" t="str">
        <f>IF(ISERROR(VLOOKUP($F10,Risk_Assessment!$A:$N,8,FALSE)),"",VLOOKUP($F10,Risk_Assessment!$A:$N,8,FALSE))</f>
        <v xml:space="preserve">Has the owner or operators had appropriate training for the supply? </v>
      </c>
      <c r="C10" s="121"/>
      <c r="D10" s="121"/>
      <c r="E10" s="121">
        <f>IF(ISERROR(VLOOKUP($F10,Risk_Assessment!$A:$N,14,FALSE)),"",VLOOKUP($F10,Risk_Assessment!$A:$N,14,FALSE))</f>
        <v>0</v>
      </c>
      <c r="F10" s="53" t="str">
        <f t="shared" si="0"/>
        <v>TBC6</v>
      </c>
      <c r="G10" s="53">
        <f t="shared" si="1"/>
        <v>6</v>
      </c>
    </row>
    <row r="11" spans="1:10" ht="30" x14ac:dyDescent="0.25">
      <c r="A11" s="121" t="str">
        <f>IF(ISERROR(VLOOKUP($F11,Risk_Assessment!$A:$N,7,FALSE)),"",VLOOKUP($F11,Risk_Assessment!$A:$N,7,FALSE))</f>
        <v>A6</v>
      </c>
      <c r="B11" s="121" t="str">
        <f>IF(ISERROR(VLOOKUP($F11,Risk_Assessment!$A:$N,8,FALSE)),"",VLOOKUP($F11,Risk_Assessment!$A:$N,8,FALSE))</f>
        <v>Does the sampling history identify the presence of any hazards?</v>
      </c>
      <c r="C11" s="121"/>
      <c r="D11" s="121"/>
      <c r="E11" s="121">
        <f>IF(ISERROR(VLOOKUP($F11,Risk_Assessment!$A:$N,14,FALSE)),"",VLOOKUP($F11,Risk_Assessment!$A:$N,14,FALSE))</f>
        <v>0</v>
      </c>
      <c r="F11" s="53" t="str">
        <f t="shared" si="0"/>
        <v>TBC7</v>
      </c>
      <c r="G11" s="53">
        <f t="shared" si="1"/>
        <v>7</v>
      </c>
    </row>
    <row r="12" spans="1:10" ht="30" x14ac:dyDescent="0.25">
      <c r="A12" s="121" t="str">
        <f>IF(ISERROR(VLOOKUP($F12,Risk_Assessment!$A:$N,7,FALSE)),"",VLOOKUP($F12,Risk_Assessment!$A:$N,7,FALSE))</f>
        <v>B1</v>
      </c>
      <c r="B12" s="121" t="str">
        <f>IF(ISERROR(VLOOKUP($F12,Risk_Assessment!$A:$N,8,FALSE)),"",VLOOKUP($F12,Risk_Assessment!$A:$N,8,FALSE))</f>
        <v>Are there latrines, septic tanks, animal enclosures or cess pits present within 50m of the source?</v>
      </c>
      <c r="C12" s="121"/>
      <c r="D12" s="121"/>
      <c r="E12" s="121">
        <f>IF(ISERROR(VLOOKUP($F12,Risk_Assessment!$A:$N,14,FALSE)),"",VLOOKUP($F12,Risk_Assessment!$A:$N,14,FALSE))</f>
        <v>0</v>
      </c>
      <c r="F12" s="53" t="str">
        <f t="shared" si="0"/>
        <v>TBC8</v>
      </c>
      <c r="G12" s="53">
        <f t="shared" si="1"/>
        <v>8</v>
      </c>
    </row>
    <row r="13" spans="1:10" ht="30" x14ac:dyDescent="0.25">
      <c r="A13" s="121" t="str">
        <f>IF(ISERROR(VLOOKUP($F13,Risk_Assessment!$A:$N,7,FALSE)),"",VLOOKUP($F13,Risk_Assessment!$A:$N,7,FALSE))</f>
        <v>B2</v>
      </c>
      <c r="B13" s="121" t="str">
        <f>IF(ISERROR(VLOOKUP($F13,Risk_Assessment!$A:$N,8,FALSE)),"",VLOOKUP($F13,Risk_Assessment!$A:$N,8,FALSE))</f>
        <v>Are there any waste pipes (sewage) adjacent to the source?</v>
      </c>
      <c r="C13" s="121"/>
      <c r="D13" s="121"/>
      <c r="E13" s="121">
        <f>IF(ISERROR(VLOOKUP($F13,Risk_Assessment!$A:$N,14,FALSE)),"",VLOOKUP($F13,Risk_Assessment!$A:$N,14,FALSE))</f>
        <v>0</v>
      </c>
      <c r="F13" s="53" t="str">
        <f t="shared" si="0"/>
        <v>TBC9</v>
      </c>
      <c r="G13" s="53">
        <f t="shared" si="1"/>
        <v>9</v>
      </c>
    </row>
    <row r="14" spans="1:10" ht="30" x14ac:dyDescent="0.25">
      <c r="A14" s="121" t="str">
        <f>IF(ISERROR(VLOOKUP($F14,Risk_Assessment!$A:$N,7,FALSE)),"",VLOOKUP($F14,Risk_Assessment!$A:$N,7,FALSE))</f>
        <v>B3</v>
      </c>
      <c r="B14" s="121" t="str">
        <f>IF(ISERROR(VLOOKUP($F14,Risk_Assessment!$A:$N,8,FALSE)),"",VLOOKUP($F14,Risk_Assessment!$A:$N,8,FALSE))</f>
        <v>Is there a risk of microbial contamination (from slurry spreading, and/or storage of slurry or dung)?</v>
      </c>
      <c r="C14" s="121"/>
      <c r="D14" s="121"/>
      <c r="E14" s="121">
        <f>IF(ISERROR(VLOOKUP($F14,Risk_Assessment!$A:$N,14,FALSE)),"",VLOOKUP($F14,Risk_Assessment!$A:$N,14,FALSE))</f>
        <v>0</v>
      </c>
      <c r="F14" s="53" t="str">
        <f t="shared" si="0"/>
        <v>TBC10</v>
      </c>
      <c r="G14" s="53">
        <f t="shared" si="1"/>
        <v>10</v>
      </c>
    </row>
    <row r="15" spans="1:10" ht="30" x14ac:dyDescent="0.25">
      <c r="A15" s="121" t="str">
        <f>IF(ISERROR(VLOOKUP($F15,Risk_Assessment!$A:$N,7,FALSE)),"",VLOOKUP($F15,Risk_Assessment!$A:$N,7,FALSE))</f>
        <v>B4</v>
      </c>
      <c r="B15" s="121" t="str">
        <f>IF(ISERROR(VLOOKUP($F15,Risk_Assessment!$A:$N,8,FALSE)),"",VLOOKUP($F15,Risk_Assessment!$A:$N,8,FALSE))</f>
        <v>Is there a risk of pesticides or chemical contamination (e.g. sheep dipping chemicals)</v>
      </c>
      <c r="C15" s="121"/>
      <c r="D15" s="121"/>
      <c r="E15" s="121">
        <f>IF(ISERROR(VLOOKUP($F15,Risk_Assessment!$A:$N,14,FALSE)),"",VLOOKUP($F15,Risk_Assessment!$A:$N,14,FALSE))</f>
        <v>0</v>
      </c>
      <c r="F15" s="53" t="str">
        <f t="shared" si="0"/>
        <v>TBC11</v>
      </c>
      <c r="G15" s="53">
        <f t="shared" si="1"/>
        <v>11</v>
      </c>
    </row>
    <row r="16" spans="1:10" x14ac:dyDescent="0.25">
      <c r="A16" s="121" t="str">
        <f>IF(ISERROR(VLOOKUP($F16,Risk_Assessment!$A:$N,7,FALSE)),"",VLOOKUP($F16,Risk_Assessment!$A:$N,7,FALSE))</f>
        <v>B5</v>
      </c>
      <c r="B16" s="121" t="str">
        <f>IF(ISERROR(VLOOKUP($F16,Risk_Assessment!$A:$N,8,FALSE)),"",VLOOKUP($F16,Risk_Assessment!$A:$N,8,FALSE))</f>
        <v>Are chemical fertilisers used?</v>
      </c>
      <c r="C16" s="121"/>
      <c r="D16" s="121"/>
      <c r="E16" s="121">
        <f>IF(ISERROR(VLOOKUP($F16,Risk_Assessment!$A:$N,14,FALSE)),"",VLOOKUP($F16,Risk_Assessment!$A:$N,14,FALSE))</f>
        <v>0</v>
      </c>
      <c r="F16" s="53" t="str">
        <f t="shared" si="0"/>
        <v>TBC12</v>
      </c>
      <c r="G16" s="53">
        <f t="shared" si="1"/>
        <v>12</v>
      </c>
    </row>
    <row r="17" spans="1:7" ht="30" x14ac:dyDescent="0.25">
      <c r="A17" s="121" t="str">
        <f>IF(ISERROR(VLOOKUP($F17,Risk_Assessment!$A:$N,7,FALSE)),"",VLOOKUP($F17,Risk_Assessment!$A:$N,7,FALSE))</f>
        <v>B6</v>
      </c>
      <c r="B17" s="121" t="str">
        <f>IF(ISERROR(VLOOKUP($F17,Risk_Assessment!$A:$N,8,FALSE)),"",VLOOKUP($F17,Risk_Assessment!$A:$N,8,FALSE))</f>
        <v xml:space="preserve">Is there history of mining in the catchment (i.e. chemical or metal contamination)? </v>
      </c>
      <c r="C17" s="121"/>
      <c r="D17" s="121"/>
      <c r="E17" s="121">
        <f>IF(ISERROR(VLOOKUP($F17,Risk_Assessment!$A:$N,14,FALSE)),"",VLOOKUP($F17,Risk_Assessment!$A:$N,14,FALSE))</f>
        <v>0</v>
      </c>
      <c r="F17" s="53" t="str">
        <f t="shared" si="0"/>
        <v>TBC13</v>
      </c>
      <c r="G17" s="53">
        <f t="shared" si="1"/>
        <v>13</v>
      </c>
    </row>
    <row r="18" spans="1:7" ht="45" x14ac:dyDescent="0.25">
      <c r="A18" s="121" t="str">
        <f>IF(ISERROR(VLOOKUP($F18,Risk_Assessment!$A:$N,7,FALSE)),"",VLOOKUP($F18,Risk_Assessment!$A:$N,7,FALSE))</f>
        <v>B7</v>
      </c>
      <c r="B18" s="121" t="str">
        <f>IF(ISERROR(VLOOKUP($F18,Risk_Assessment!$A:$N,8,FALSE)),"",VLOOKUP($F18,Risk_Assessment!$A:$N,8,FALSE))</f>
        <v>Does the local geology suggest the present of  - boron, arsenic, lead, fluoride, uranium, nickel, radon or other potentially harmful natural substance in raw water?</v>
      </c>
      <c r="C18" s="121"/>
      <c r="D18" s="121"/>
      <c r="E18" s="121">
        <f>IF(ISERROR(VLOOKUP($F18,Risk_Assessment!$A:$N,14,FALSE)),"",VLOOKUP($F18,Risk_Assessment!$A:$N,14,FALSE))</f>
        <v>0</v>
      </c>
      <c r="F18" s="53" t="str">
        <f t="shared" si="0"/>
        <v>TBC14</v>
      </c>
      <c r="G18" s="53">
        <f t="shared" si="1"/>
        <v>14</v>
      </c>
    </row>
    <row r="19" spans="1:7" ht="30" x14ac:dyDescent="0.25">
      <c r="A19" s="121" t="str">
        <f>IF(ISERROR(VLOOKUP($F19,Risk_Assessment!$A:$N,7,FALSE)),"",VLOOKUP($F19,Risk_Assessment!$A:$N,7,FALSE))</f>
        <v>B8</v>
      </c>
      <c r="B19" s="121" t="str">
        <f>IF(ISERROR(VLOOKUP($F19,Risk_Assessment!$A:$N,8,FALSE)),"",VLOOKUP($F19,Risk_Assessment!$A:$N,8,FALSE))</f>
        <v>Is the source likely to be affected by any contaminated land including landfill sites in the catchment?</v>
      </c>
      <c r="C19" s="121"/>
      <c r="D19" s="121"/>
      <c r="E19" s="121">
        <f>IF(ISERROR(VLOOKUP($F19,Risk_Assessment!$A:$N,14,FALSE)),"",VLOOKUP($F19,Risk_Assessment!$A:$N,14,FALSE))</f>
        <v>0</v>
      </c>
      <c r="F19" s="53" t="str">
        <f t="shared" si="0"/>
        <v>TBC15</v>
      </c>
      <c r="G19" s="53">
        <f t="shared" si="1"/>
        <v>15</v>
      </c>
    </row>
    <row r="20" spans="1:7" ht="30" x14ac:dyDescent="0.25">
      <c r="A20" s="121" t="str">
        <f>IF(ISERROR(VLOOKUP($F20,Risk_Assessment!$A:$N,7,FALSE)),"",VLOOKUP($F20,Risk_Assessment!$A:$N,7,FALSE))</f>
        <v>B9</v>
      </c>
      <c r="B20" s="121" t="str">
        <f>IF(ISERROR(VLOOKUP($F20,Risk_Assessment!$A:$N,8,FALSE)),"",VLOOKUP($F20,Risk_Assessment!$A:$N,8,FALSE))</f>
        <v>Is there a likelihood of insufficiency of supply i.e. over-abstraction of source or during drought conditions</v>
      </c>
      <c r="C20" s="121"/>
      <c r="D20" s="121"/>
      <c r="E20" s="121">
        <f>IF(ISERROR(VLOOKUP($F20,Risk_Assessment!$A:$N,14,FALSE)),"",VLOOKUP($F20,Risk_Assessment!$A:$N,14,FALSE))</f>
        <v>0</v>
      </c>
      <c r="F20" s="53" t="str">
        <f t="shared" si="0"/>
        <v>TBC16</v>
      </c>
      <c r="G20" s="53">
        <f t="shared" si="1"/>
        <v>16</v>
      </c>
    </row>
    <row r="21" spans="1:7" ht="45" x14ac:dyDescent="0.25">
      <c r="A21" s="121" t="str">
        <f>IF(ISERROR(VLOOKUP($F21,Risk_Assessment!$A:$N,7,FALSE)),"",VLOOKUP($F21,Risk_Assessment!$A:$N,7,FALSE))</f>
        <v>B10</v>
      </c>
      <c r="B21" s="121" t="str">
        <f>IF(ISERROR(VLOOKUP($F21,Risk_Assessment!$A:$N,8,FALSE)),"",VLOOKUP($F21,Risk_Assessment!$A:$N,8,FALSE))</f>
        <v>Is the source adequately protected against vandalism (deliberate contamination of source and unauthorised access)?</v>
      </c>
      <c r="C21" s="121"/>
      <c r="D21" s="121"/>
      <c r="E21" s="121">
        <f>IF(ISERROR(VLOOKUP($F21,Risk_Assessment!$A:$N,14,FALSE)),"",VLOOKUP($F21,Risk_Assessment!$A:$N,14,FALSE))</f>
        <v>0</v>
      </c>
      <c r="F21" s="53" t="str">
        <f t="shared" si="0"/>
        <v>TBC17</v>
      </c>
      <c r="G21" s="53">
        <f t="shared" si="1"/>
        <v>17</v>
      </c>
    </row>
    <row r="22" spans="1:7" ht="60" x14ac:dyDescent="0.25">
      <c r="A22" s="121" t="str">
        <f>IF(ISERROR(VLOOKUP($F22,Risk_Assessment!$A:$N,7,FALSE)),"",VLOOKUP($F22,Risk_Assessment!$A:$N,7,FALSE))</f>
        <v>B11</v>
      </c>
      <c r="B22" s="121" t="str">
        <f>IF(ISERROR(VLOOKUP($F22,Risk_Assessment!$A:$N,8,FALSE)),"",VLOOKUP($F22,Risk_Assessment!$A:$N,8,FALSE))</f>
        <v>Is there a risk of oil spill entering the supply (e.g. generators, household heating oil, farm fuel, generators, road traffic accident or the presence of a redundant tanker etc.)?</v>
      </c>
      <c r="C22" s="121"/>
      <c r="D22" s="121"/>
      <c r="E22" s="121">
        <f>IF(ISERROR(VLOOKUP($F22,Risk_Assessment!$A:$N,14,FALSE)),"",VLOOKUP($F22,Risk_Assessment!$A:$N,14,FALSE))</f>
        <v>0</v>
      </c>
      <c r="F22" s="53" t="str">
        <f t="shared" si="0"/>
        <v>TBC18</v>
      </c>
      <c r="G22" s="53">
        <f t="shared" si="1"/>
        <v>18</v>
      </c>
    </row>
    <row r="23" spans="1:7" ht="30" x14ac:dyDescent="0.25">
      <c r="A23" s="121" t="str">
        <f>IF(ISERROR(VLOOKUP($F23,Risk_Assessment!$A:$N,7,FALSE)),"",VLOOKUP($F23,Risk_Assessment!$A:$N,7,FALSE))</f>
        <v>B15</v>
      </c>
      <c r="B23" s="121" t="str">
        <f>IF(ISERROR(VLOOKUP($F23,Risk_Assessment!$A:$N,8,FALSE)),"",VLOOKUP($F23,Risk_Assessment!$A:$N,8,FALSE))</f>
        <v>Are there any man made sources of tritium in the catchment which could affect the water supply?</v>
      </c>
      <c r="C23" s="121"/>
      <c r="D23" s="121"/>
      <c r="E23" s="121">
        <f>IF(ISERROR(VLOOKUP($F23,Risk_Assessment!$A:$N,14,FALSE)),"",VLOOKUP($F23,Risk_Assessment!$A:$N,14,FALSE))</f>
        <v>0</v>
      </c>
      <c r="F23" s="53" t="str">
        <f t="shared" si="0"/>
        <v>TBC19</v>
      </c>
      <c r="G23" s="53">
        <f t="shared" si="1"/>
        <v>19</v>
      </c>
    </row>
    <row r="24" spans="1:7" ht="45" x14ac:dyDescent="0.25">
      <c r="A24" s="121" t="str">
        <f>IF(ISERROR(VLOOKUP($F24,Risk_Assessment!$A:$N,7,FALSE)),"",VLOOKUP($F24,Risk_Assessment!$A:$N,7,FALSE))</f>
        <v>B16</v>
      </c>
      <c r="B24" s="121" t="str">
        <f>IF(ISERROR(VLOOKUP($F24,Risk_Assessment!$A:$N,8,FALSE)),"",VLOOKUP($F24,Risk_Assessment!$A:$N,8,FALSE))</f>
        <v>Has the Environment Agency any record of historic pollution event(s) in the catchment which contained radioactive substances?</v>
      </c>
      <c r="C24" s="121"/>
      <c r="D24" s="121"/>
      <c r="E24" s="121">
        <f>IF(ISERROR(VLOOKUP($F24,Risk_Assessment!$A:$N,14,FALSE)),"",VLOOKUP($F24,Risk_Assessment!$A:$N,14,FALSE))</f>
        <v>0</v>
      </c>
      <c r="F24" s="53" t="str">
        <f t="shared" si="0"/>
        <v>TBC20</v>
      </c>
      <c r="G24" s="53">
        <f t="shared" si="1"/>
        <v>20</v>
      </c>
    </row>
    <row r="25" spans="1:7" ht="45" x14ac:dyDescent="0.25">
      <c r="A25" s="121" t="str">
        <f>IF(ISERROR(VLOOKUP($F25,Risk_Assessment!$A:$N,7,FALSE)),"",VLOOKUP($F25,Risk_Assessment!$A:$N,7,FALSE))</f>
        <v>B17</v>
      </c>
      <c r="B25" s="121" t="str">
        <f>IF(ISERROR(VLOOKUP($F25,Risk_Assessment!$A:$N,8,FALSE)),"",VLOOKUP($F25,Risk_Assessment!$A:$N,8,FALSE))</f>
        <v>Does the local water company have a notice allowing them to cease monitoring for tritium or ID for abstraction points from the same aquifer?</v>
      </c>
      <c r="C25" s="121"/>
      <c r="D25" s="121"/>
      <c r="E25" s="121">
        <f>IF(ISERROR(VLOOKUP($F25,Risk_Assessment!$A:$N,14,FALSE)),"",VLOOKUP($F25,Risk_Assessment!$A:$N,14,FALSE))</f>
        <v>0</v>
      </c>
      <c r="F25" s="53" t="str">
        <f t="shared" si="0"/>
        <v>TBC21</v>
      </c>
      <c r="G25" s="53">
        <f t="shared" si="1"/>
        <v>21</v>
      </c>
    </row>
    <row r="26" spans="1:7" ht="45" x14ac:dyDescent="0.25">
      <c r="A26" s="121" t="str">
        <f>IF(ISERROR(VLOOKUP($F26,Risk_Assessment!$A:$N,7,FALSE)),"",VLOOKUP($F26,Risk_Assessment!$A:$N,7,FALSE))</f>
        <v>B18</v>
      </c>
      <c r="B26" s="121" t="str">
        <f>IF(ISERROR(VLOOKUP($F26,Risk_Assessment!$A:$N,8,FALSE)),"",VLOOKUP($F26,Risk_Assessment!$A:$N,8,FALSE))</f>
        <v>Is there any monitoring data (EA/Wco/LA) for radioactive substances in this supply or another supply in the same water body indicating levels above the standard/value?</v>
      </c>
      <c r="C26" s="121"/>
      <c r="D26" s="121"/>
      <c r="E26" s="121">
        <f>IF(ISERROR(VLOOKUP($F26,Risk_Assessment!$A:$N,14,FALSE)),"",VLOOKUP($F26,Risk_Assessment!$A:$N,14,FALSE))</f>
        <v>0</v>
      </c>
      <c r="F26" s="53" t="str">
        <f t="shared" si="0"/>
        <v>TBC22</v>
      </c>
      <c r="G26" s="53">
        <f t="shared" si="1"/>
        <v>22</v>
      </c>
    </row>
    <row r="27" spans="1:7" ht="45" x14ac:dyDescent="0.25">
      <c r="A27" s="121" t="str">
        <f>IF(ISERROR(VLOOKUP($F27,Risk_Assessment!$A:$N,7,FALSE)),"",VLOOKUP($F27,Risk_Assessment!$A:$N,7,FALSE))</f>
        <v>B19</v>
      </c>
      <c r="B27" s="121" t="str">
        <f>IF(ISERROR(VLOOKUP($F27,Risk_Assessment!$A:$N,8,FALSE)),"",VLOOKUP($F27,Risk_Assessment!$A:$N,8,FALSE))</f>
        <v>Does the ‘Radioactivity in Food and the environment’ report indicate the likely presence of radioactive substances?</v>
      </c>
      <c r="C27" s="121"/>
      <c r="D27" s="121"/>
      <c r="E27" s="121">
        <f>IF(ISERROR(VLOOKUP($F27,Risk_Assessment!$A:$N,14,FALSE)),"",VLOOKUP($F27,Risk_Assessment!$A:$N,14,FALSE))</f>
        <v>0</v>
      </c>
      <c r="F27" s="53" t="str">
        <f t="shared" si="0"/>
        <v>TBC23</v>
      </c>
      <c r="G27" s="53">
        <f t="shared" si="1"/>
        <v>23</v>
      </c>
    </row>
    <row r="28" spans="1:7" ht="45" x14ac:dyDescent="0.25">
      <c r="A28" s="121" t="str">
        <f>IF(ISERROR(VLOOKUP($F28,Risk_Assessment!$A:$N,7,FALSE)),"",VLOOKUP($F28,Risk_Assessment!$A:$N,7,FALSE))</f>
        <v>B20</v>
      </c>
      <c r="B28" s="121" t="str">
        <f>IF(ISERROR(VLOOKUP($F28,Risk_Assessment!$A:$N,8,FALSE)),"",VLOOKUP($F28,Risk_Assessment!$A:$N,8,FALSE))</f>
        <v>If gross alpha or gross beta exceed the limit, does the Indicative Dose (ID)calculation confirm the value is &lt;0.1mSv?</v>
      </c>
      <c r="C28" s="121"/>
      <c r="D28" s="121"/>
      <c r="E28" s="121">
        <f>IF(ISERROR(VLOOKUP($F28,Risk_Assessment!$A:$N,14,FALSE)),"",VLOOKUP($F28,Risk_Assessment!$A:$N,14,FALSE))</f>
        <v>0</v>
      </c>
      <c r="F28" s="53" t="str">
        <f t="shared" si="0"/>
        <v>TBC24</v>
      </c>
      <c r="G28" s="53">
        <f t="shared" si="1"/>
        <v>24</v>
      </c>
    </row>
    <row r="29" spans="1:7" ht="30" x14ac:dyDescent="0.25">
      <c r="A29" s="121" t="str">
        <f>IF(ISERROR(VLOOKUP($F29,Risk_Assessment!$A:$N,7,FALSE)),"",VLOOKUP($F29,Risk_Assessment!$A:$N,7,FALSE))</f>
        <v>C1</v>
      </c>
      <c r="B29" s="121" t="str">
        <f>IF(ISERROR(VLOOKUP($F29,Risk_Assessment!$A:$N,8,FALSE)),"",VLOOKUP($F29,Risk_Assessment!$A:$N,8,FALSE))</f>
        <v>Is there a noticeable change in the appearance of the water from time to time (colour, cloudiness/turbidity)?</v>
      </c>
      <c r="C29" s="121"/>
      <c r="D29" s="121"/>
      <c r="E29" s="121">
        <f>IF(ISERROR(VLOOKUP($F29,Risk_Assessment!$A:$N,14,FALSE)),"",VLOOKUP($F29,Risk_Assessment!$A:$N,14,FALSE))</f>
        <v>0</v>
      </c>
      <c r="F29" s="53" t="str">
        <f t="shared" si="0"/>
        <v>TBC25</v>
      </c>
      <c r="G29" s="53">
        <f t="shared" si="1"/>
        <v>25</v>
      </c>
    </row>
    <row r="30" spans="1:7" ht="45" x14ac:dyDescent="0.25">
      <c r="A30" s="121" t="str">
        <f>IF(ISERROR(VLOOKUP($F30,Risk_Assessment!$A:$N,7,FALSE)),"",VLOOKUP($F30,Risk_Assessment!$A:$N,7,FALSE))</f>
        <v>C2</v>
      </c>
      <c r="B30" s="121" t="str">
        <f>IF(ISERROR(VLOOKUP($F30,Risk_Assessment!$A:$N,8,FALSE)),"",VLOOKUP($F30,Risk_Assessment!$A:$N,8,FALSE))</f>
        <v>Is the source exposed to risks of faecal contamination from wildlife (this will always be yes for all surface water sources, i.e. rivers, lakes and streams)?</v>
      </c>
      <c r="C30" s="121"/>
      <c r="D30" s="121"/>
      <c r="E30" s="121">
        <f>IF(ISERROR(VLOOKUP($F30,Risk_Assessment!$A:$N,14,FALSE)),"",VLOOKUP($F30,Risk_Assessment!$A:$N,14,FALSE))</f>
        <v>0</v>
      </c>
      <c r="F30" s="53" t="str">
        <f t="shared" si="0"/>
        <v>TBC26</v>
      </c>
      <c r="G30" s="53">
        <f t="shared" si="1"/>
        <v>26</v>
      </c>
    </row>
    <row r="31" spans="1:7" ht="30" x14ac:dyDescent="0.25">
      <c r="A31" s="121" t="str">
        <f>IF(ISERROR(VLOOKUP($F31,Risk_Assessment!$A:$N,7,FALSE)),"",VLOOKUP($F31,Risk_Assessment!$A:$N,7,FALSE))</f>
        <v>C3</v>
      </c>
      <c r="B31" s="121" t="str">
        <f>IF(ISERROR(VLOOKUP($F31,Risk_Assessment!$A:$N,8,FALSE)),"",VLOOKUP($F31,Risk_Assessment!$A:$N,8,FALSE))</f>
        <v>Is there waste-water discharging biological matter into the source?</v>
      </c>
      <c r="C31" s="121"/>
      <c r="D31" s="121"/>
      <c r="E31" s="121">
        <f>IF(ISERROR(VLOOKUP($F31,Risk_Assessment!$A:$N,14,FALSE)),"",VLOOKUP($F31,Risk_Assessment!$A:$N,14,FALSE))</f>
        <v>0</v>
      </c>
      <c r="F31" s="53" t="str">
        <f t="shared" si="0"/>
        <v>TBC27</v>
      </c>
      <c r="G31" s="53">
        <f t="shared" si="1"/>
        <v>27</v>
      </c>
    </row>
    <row r="32" spans="1:7" ht="30" x14ac:dyDescent="0.25">
      <c r="A32" s="121" t="str">
        <f>IF(ISERROR(VLOOKUP($F32,Risk_Assessment!$A:$N,7,FALSE)),"",VLOOKUP($F32,Risk_Assessment!$A:$N,7,FALSE))</f>
        <v>C4</v>
      </c>
      <c r="B32" s="121" t="str">
        <f>IF(ISERROR(VLOOKUP($F32,Risk_Assessment!$A:$N,8,FALSE)),"",VLOOKUP($F32,Risk_Assessment!$A:$N,8,FALSE))</f>
        <v>Is there waste-water discharging chemical substances into the source?</v>
      </c>
      <c r="C32" s="121"/>
      <c r="D32" s="121"/>
      <c r="E32" s="121">
        <f>IF(ISERROR(VLOOKUP($F32,Risk_Assessment!$A:$N,14,FALSE)),"",VLOOKUP($F32,Risk_Assessment!$A:$N,14,FALSE))</f>
        <v>0</v>
      </c>
      <c r="F32" s="53" t="str">
        <f t="shared" si="0"/>
        <v>TBC28</v>
      </c>
      <c r="G32" s="53">
        <f t="shared" si="1"/>
        <v>28</v>
      </c>
    </row>
    <row r="33" spans="1:7" ht="30" x14ac:dyDescent="0.25">
      <c r="A33" s="121" t="str">
        <f>IF(ISERROR(VLOOKUP($F33,Risk_Assessment!$A:$N,7,FALSE)),"",VLOOKUP($F33,Risk_Assessment!$A:$N,7,FALSE))</f>
        <v>C5</v>
      </c>
      <c r="B33" s="121" t="str">
        <f>IF(ISERROR(VLOOKUP($F33,Risk_Assessment!$A:$N,8,FALSE)),"",VLOOKUP($F33,Risk_Assessment!$A:$N,8,FALSE))</f>
        <v>Are there unbunded stores of farm waste or silage in the catchment?</v>
      </c>
      <c r="C33" s="121"/>
      <c r="D33" s="121"/>
      <c r="E33" s="121">
        <f>IF(ISERROR(VLOOKUP($F33,Risk_Assessment!$A:$N,14,FALSE)),"",VLOOKUP($F33,Risk_Assessment!$A:$N,14,FALSE))</f>
        <v>0</v>
      </c>
      <c r="F33" s="53" t="str">
        <f t="shared" si="0"/>
        <v>TBC29</v>
      </c>
      <c r="G33" s="53">
        <f t="shared" si="1"/>
        <v>29</v>
      </c>
    </row>
    <row r="34" spans="1:7" ht="30" x14ac:dyDescent="0.25">
      <c r="A34" s="121" t="str">
        <f>IF(ISERROR(VLOOKUP($F34,Risk_Assessment!$A:$N,7,FALSE)),"",VLOOKUP($F34,Risk_Assessment!$A:$N,7,FALSE))</f>
        <v>C6</v>
      </c>
      <c r="B34" s="121" t="str">
        <f>IF(ISERROR(VLOOKUP($F34,Risk_Assessment!$A:$N,8,FALSE)),"",VLOOKUP($F34,Risk_Assessment!$A:$N,8,FALSE))</f>
        <v>Is local forestry activity causing or likely to cause suspended particles in the source water?</v>
      </c>
      <c r="C34" s="121"/>
      <c r="D34" s="121"/>
      <c r="E34" s="121">
        <f>IF(ISERROR(VLOOKUP($F34,Risk_Assessment!$A:$N,14,FALSE)),"",VLOOKUP($F34,Risk_Assessment!$A:$N,14,FALSE))</f>
        <v>0</v>
      </c>
      <c r="F34" s="53" t="str">
        <f t="shared" si="0"/>
        <v>TBC30</v>
      </c>
      <c r="G34" s="53">
        <f t="shared" si="1"/>
        <v>30</v>
      </c>
    </row>
    <row r="35" spans="1:7" ht="30" x14ac:dyDescent="0.25">
      <c r="A35" s="121" t="str">
        <f>IF(ISERROR(VLOOKUP($F35,Risk_Assessment!$A:$N,7,FALSE)),"",VLOOKUP($F35,Risk_Assessment!$A:$N,7,FALSE))</f>
        <v>C7</v>
      </c>
      <c r="B35" s="121" t="str">
        <f>IF(ISERROR(VLOOKUP($F35,Risk_Assessment!$A:$N,8,FALSE)),"",VLOOKUP($F35,Risk_Assessment!$A:$N,8,FALSE))</f>
        <v>Is freshwater aquaculture practised upstream, causing contamination (feed, pesticides etc.)?</v>
      </c>
      <c r="C35" s="121"/>
      <c r="D35" s="121"/>
      <c r="E35" s="121">
        <f>IF(ISERROR(VLOOKUP($F35,Risk_Assessment!$A:$N,14,FALSE)),"",VLOOKUP($F35,Risk_Assessment!$A:$N,14,FALSE))</f>
        <v>0</v>
      </c>
      <c r="F35" s="53" t="str">
        <f t="shared" si="0"/>
        <v>TBC31</v>
      </c>
      <c r="G35" s="53">
        <f t="shared" si="1"/>
        <v>31</v>
      </c>
    </row>
    <row r="36" spans="1:7" ht="60" x14ac:dyDescent="0.25">
      <c r="A36" s="121" t="str">
        <f>IF(ISERROR(VLOOKUP($F36,Risk_Assessment!$A:$N,7,FALSE)),"",VLOOKUP($F36,Risk_Assessment!$A:$N,7,FALSE))</f>
        <v>C8</v>
      </c>
      <c r="B36" s="121" t="str">
        <f>IF(ISERROR(VLOOKUP($F36,Risk_Assessment!$A:$N,8,FALSE)),"",VLOOKUP($F36,Risk_Assessment!$A:$N,8,FALSE))</f>
        <v>Is there run off from construction/development activities upstream of intake causing contamination (oil spills, silt, cement, bentonites, soakaways, open tanks, surface water inceptors)?</v>
      </c>
      <c r="C36" s="121"/>
      <c r="D36" s="121"/>
      <c r="E36" s="121">
        <f>IF(ISERROR(VLOOKUP($F36,Risk_Assessment!$A:$N,14,FALSE)),"",VLOOKUP($F36,Risk_Assessment!$A:$N,14,FALSE))</f>
        <v>0</v>
      </c>
      <c r="F36" s="53" t="str">
        <f t="shared" si="0"/>
        <v>TBC32</v>
      </c>
      <c r="G36" s="53">
        <f t="shared" si="1"/>
        <v>32</v>
      </c>
    </row>
    <row r="37" spans="1:7" ht="30" x14ac:dyDescent="0.25">
      <c r="A37" s="121" t="str">
        <f>IF(ISERROR(VLOOKUP($F37,Risk_Assessment!$A:$N,7,FALSE)),"",VLOOKUP($F37,Risk_Assessment!$A:$N,7,FALSE))</f>
        <v>C9</v>
      </c>
      <c r="B37" s="121" t="str">
        <f>IF(ISERROR(VLOOKUP($F37,Risk_Assessment!$A:$N,8,FALSE)),"",VLOOKUP($F37,Risk_Assessment!$A:$N,8,FALSE))</f>
        <v>Is local quarrying activity causing or likely to cause suspended particles or any chemicals in the source water?</v>
      </c>
      <c r="C37" s="121"/>
      <c r="D37" s="121"/>
      <c r="E37" s="121">
        <f>IF(ISERROR(VLOOKUP($F37,Risk_Assessment!$A:$N,14,FALSE)),"",VLOOKUP($F37,Risk_Assessment!$A:$N,14,FALSE))</f>
        <v>0</v>
      </c>
      <c r="F37" s="53" t="str">
        <f t="shared" si="0"/>
        <v>TBC33</v>
      </c>
      <c r="G37" s="53">
        <f t="shared" si="1"/>
        <v>33</v>
      </c>
    </row>
    <row r="38" spans="1:7" x14ac:dyDescent="0.25">
      <c r="A38" s="121" t="str">
        <f>IF(ISERROR(VLOOKUP($F38,Risk_Assessment!$A:$N,7,FALSE)),"",VLOOKUP($F38,Risk_Assessment!$A:$N,7,FALSE))</f>
        <v>C10</v>
      </c>
      <c r="B38" s="121" t="str">
        <f>IF(ISERROR(VLOOKUP($F38,Risk_Assessment!$A:$N,8,FALSE)),"",VLOOKUP($F38,Risk_Assessment!$A:$N,8,FALSE))</f>
        <v>Is the source water used for recreational purposes?</v>
      </c>
      <c r="C38" s="121"/>
      <c r="D38" s="121"/>
      <c r="E38" s="121">
        <f>IF(ISERROR(VLOOKUP($F38,Risk_Assessment!$A:$N,14,FALSE)),"",VLOOKUP($F38,Risk_Assessment!$A:$N,14,FALSE))</f>
        <v>0</v>
      </c>
      <c r="F38" s="53" t="str">
        <f t="shared" si="0"/>
        <v>TBC34</v>
      </c>
      <c r="G38" s="53">
        <f t="shared" si="1"/>
        <v>34</v>
      </c>
    </row>
    <row r="39" spans="1:7" ht="30" x14ac:dyDescent="0.25">
      <c r="A39" s="121" t="str">
        <f>IF(ISERROR(VLOOKUP($F39,Risk_Assessment!$A:$N,7,FALSE)),"",VLOOKUP($F39,Risk_Assessment!$A:$N,7,FALSE))</f>
        <v>C11</v>
      </c>
      <c r="B39" s="121" t="str">
        <f>IF(ISERROR(VLOOKUP($F39,Risk_Assessment!$A:$N,8,FALSE)),"",VLOOKUP($F39,Risk_Assessment!$A:$N,8,FALSE))</f>
        <v>Is the source water subject to seasonal algal blooms including toxin producing algae (cyanobacteria)?</v>
      </c>
      <c r="C39" s="121"/>
      <c r="D39" s="121"/>
      <c r="E39" s="121">
        <f>IF(ISERROR(VLOOKUP($F39,Risk_Assessment!$A:$N,14,FALSE)),"",VLOOKUP($F39,Risk_Assessment!$A:$N,14,FALSE))</f>
        <v>0</v>
      </c>
      <c r="F39" s="53" t="str">
        <f t="shared" si="0"/>
        <v>TBC35</v>
      </c>
      <c r="G39" s="53">
        <f t="shared" si="1"/>
        <v>35</v>
      </c>
    </row>
    <row r="40" spans="1:7" ht="60" x14ac:dyDescent="0.25">
      <c r="A40" s="121" t="str">
        <f>IF(ISERROR(VLOOKUP($F40,Risk_Assessment!$A:$N,7,FALSE)),"",VLOOKUP($F40,Risk_Assessment!$A:$N,7,FALSE))</f>
        <v>C12</v>
      </c>
      <c r="B40" s="121" t="str">
        <f>IF(ISERROR(VLOOKUP($F40,Risk_Assessment!$A:$N,8,FALSE)),"",VLOOKUP($F40,Risk_Assessment!$A:$N,8,FALSE))</f>
        <v>Is the spring chamber designed and constructed to exclude surface water or spillages of contaminated material causing microbial or other contamination (through the cover or the lining) and is it in a satisfactory state of repair?</v>
      </c>
      <c r="C40" s="121"/>
      <c r="D40" s="121"/>
      <c r="E40" s="121">
        <f>IF(ISERROR(VLOOKUP($F40,Risk_Assessment!$A:$N,14,FALSE)),"",VLOOKUP($F40,Risk_Assessment!$A:$N,14,FALSE))</f>
        <v>0</v>
      </c>
      <c r="F40" s="53" t="str">
        <f t="shared" si="0"/>
        <v>TBC36</v>
      </c>
      <c r="G40" s="53">
        <f t="shared" si="1"/>
        <v>36</v>
      </c>
    </row>
    <row r="41" spans="1:7" ht="45" x14ac:dyDescent="0.25">
      <c r="A41" s="121" t="str">
        <f>IF(ISERROR(VLOOKUP($F41,Risk_Assessment!$A:$N,7,FALSE)),"",VLOOKUP($F41,Risk_Assessment!$A:$N,7,FALSE))</f>
        <v>C13</v>
      </c>
      <c r="B41" s="121" t="str">
        <f>IF(ISERROR(VLOOKUP($F41,Risk_Assessment!$A:$N,8,FALSE)),"",VLOOKUP($F41,Risk_Assessment!$A:$N,8,FALSE))</f>
        <v>Does the spring chamber extend at least 150mm above the level of the floor with an apron sloping away from a secure cover?</v>
      </c>
      <c r="C41" s="121"/>
      <c r="D41" s="121"/>
      <c r="E41" s="121">
        <f>IF(ISERROR(VLOOKUP($F41,Risk_Assessment!$A:$N,14,FALSE)),"",VLOOKUP($F41,Risk_Assessment!$A:$N,14,FALSE))</f>
        <v>0</v>
      </c>
      <c r="F41" s="53" t="str">
        <f t="shared" si="0"/>
        <v>TBC37</v>
      </c>
      <c r="G41" s="53">
        <f t="shared" si="1"/>
        <v>37</v>
      </c>
    </row>
    <row r="42" spans="1:7" ht="45" x14ac:dyDescent="0.25">
      <c r="A42" s="121" t="str">
        <f>IF(ISERROR(VLOOKUP($F42,Risk_Assessment!$A:$N,7,FALSE)),"",VLOOKUP($F42,Risk_Assessment!$A:$N,7,FALSE))</f>
        <v>D1</v>
      </c>
      <c r="B42" s="121" t="str">
        <f>IF(ISERROR(VLOOKUP($F42,Risk_Assessment!$A:$N,8,FALSE)),"",VLOOKUP($F42,Risk_Assessment!$A:$N,8,FALSE))</f>
        <v>Where there are abandoned wells or observation boreholes are they adequately capped, fenced and protected?</v>
      </c>
      <c r="C42" s="121"/>
      <c r="D42" s="121"/>
      <c r="E42" s="121">
        <f>IF(ISERROR(VLOOKUP($F42,Risk_Assessment!$A:$N,14,FALSE)),"",VLOOKUP($F42,Risk_Assessment!$A:$N,14,FALSE))</f>
        <v>0</v>
      </c>
      <c r="F42" s="53" t="str">
        <f t="shared" si="0"/>
        <v>TBC38</v>
      </c>
      <c r="G42" s="53">
        <f t="shared" si="1"/>
        <v>38</v>
      </c>
    </row>
    <row r="43" spans="1:7" ht="45" x14ac:dyDescent="0.25">
      <c r="A43" s="121" t="str">
        <f>IF(ISERROR(VLOOKUP($F43,Risk_Assessment!$A:$N,7,FALSE)),"",VLOOKUP($F43,Risk_Assessment!$A:$N,7,FALSE))</f>
        <v>D2</v>
      </c>
      <c r="B43" s="121" t="str">
        <f>IF(ISERROR(VLOOKUP($F43,Risk_Assessment!$A:$N,8,FALSE)),"",VLOOKUP($F43,Risk_Assessment!$A:$N,8,FALSE))</f>
        <v>Are livestock excluded from the vicinity of the headworks (e.g. by fencing) to minimise the risk of microbial contamination?</v>
      </c>
      <c r="C43" s="121"/>
      <c r="D43" s="121"/>
      <c r="E43" s="121">
        <f>IF(ISERROR(VLOOKUP($F43,Risk_Assessment!$A:$N,14,FALSE)),"",VLOOKUP($F43,Risk_Assessment!$A:$N,14,FALSE))</f>
        <v>0</v>
      </c>
      <c r="F43" s="53" t="str">
        <f t="shared" si="0"/>
        <v>TBC39</v>
      </c>
      <c r="G43" s="53">
        <f t="shared" si="1"/>
        <v>39</v>
      </c>
    </row>
    <row r="44" spans="1:7" ht="30" x14ac:dyDescent="0.25">
      <c r="A44" s="121" t="str">
        <f>IF(ISERROR(VLOOKUP($F44,Risk_Assessment!$A:$N,7,FALSE)),"",VLOOKUP($F44,Risk_Assessment!$A:$N,7,FALSE))</f>
        <v>D3</v>
      </c>
      <c r="B44" s="121" t="str">
        <f>IF(ISERROR(VLOOKUP($F44,Risk_Assessment!$A:$N,8,FALSE)),"",VLOOKUP($F44,Risk_Assessment!$A:$N,8,FALSE))</f>
        <v>Is there evidence of standing water/ponding within 50m of the headworks?</v>
      </c>
      <c r="C44" s="121"/>
      <c r="D44" s="121"/>
      <c r="E44" s="121">
        <f>IF(ISERROR(VLOOKUP($F44,Risk_Assessment!$A:$N,14,FALSE)),"",VLOOKUP($F44,Risk_Assessment!$A:$N,14,FALSE))</f>
        <v>0</v>
      </c>
      <c r="F44" s="53" t="str">
        <f t="shared" si="0"/>
        <v>TBC40</v>
      </c>
      <c r="G44" s="53">
        <f t="shared" si="1"/>
        <v>40</v>
      </c>
    </row>
    <row r="45" spans="1:7" ht="45" x14ac:dyDescent="0.25">
      <c r="A45" s="121" t="str">
        <f>IF(ISERROR(VLOOKUP($F45,Risk_Assessment!$A:$N,7,FALSE)),"",VLOOKUP($F45,Risk_Assessment!$A:$N,7,FALSE))</f>
        <v>D4</v>
      </c>
      <c r="B45" s="121" t="str">
        <f>IF(ISERROR(VLOOKUP($F45,Risk_Assessment!$A:$N,8,FALSE)),"",VLOOKUP($F45,Risk_Assessment!$A:$N,8,FALSE))</f>
        <v>Is the borehole or well appropriately lined with casing and grouted to prevent ingress of shallow subsurface and/or surface water?</v>
      </c>
      <c r="C45" s="121"/>
      <c r="D45" s="121"/>
      <c r="E45" s="121">
        <f>IF(ISERROR(VLOOKUP($F45,Risk_Assessment!$A:$N,14,FALSE)),"",VLOOKUP($F45,Risk_Assessment!$A:$N,14,FALSE))</f>
        <v>0</v>
      </c>
      <c r="F45" s="53" t="str">
        <f t="shared" si="0"/>
        <v>TBC41</v>
      </c>
      <c r="G45" s="53">
        <f t="shared" si="1"/>
        <v>41</v>
      </c>
    </row>
    <row r="46" spans="1:7" ht="45" x14ac:dyDescent="0.25">
      <c r="A46" s="121" t="str">
        <f>IF(ISERROR(VLOOKUP($F46,Risk_Assessment!$A:$N,7,FALSE)),"",VLOOKUP($F46,Risk_Assessment!$A:$N,7,FALSE))</f>
        <v>D5</v>
      </c>
      <c r="B46" s="121" t="str">
        <f>IF(ISERROR(VLOOKUP($F46,Risk_Assessment!$A:$N,8,FALSE)),"",VLOOKUP($F46,Risk_Assessment!$A:$N,8,FALSE))</f>
        <v xml:space="preserve">If a chamber is present does it have barrier(s) to prevent ingress of surface water through the walls/floor (grouting/diversion ditch/walls etc.)? </v>
      </c>
      <c r="C46" s="121"/>
      <c r="D46" s="121"/>
      <c r="E46" s="121">
        <f>IF(ISERROR(VLOOKUP($F46,Risk_Assessment!$A:$N,14,FALSE)),"",VLOOKUP($F46,Risk_Assessment!$A:$N,14,FALSE))</f>
        <v>0</v>
      </c>
      <c r="F46" s="53" t="str">
        <f t="shared" si="0"/>
        <v>TBC42</v>
      </c>
      <c r="G46" s="53">
        <f t="shared" si="1"/>
        <v>42</v>
      </c>
    </row>
    <row r="47" spans="1:7" ht="60" x14ac:dyDescent="0.25">
      <c r="A47" s="121" t="str">
        <f>IF(ISERROR(VLOOKUP($F47,Risk_Assessment!$A:$N,7,FALSE)),"",VLOOKUP($F47,Risk_Assessment!$A:$N,7,FALSE))</f>
        <v>D6</v>
      </c>
      <c r="B47" s="121" t="str">
        <f>IF(ISERROR(VLOOKUP($F47,Risk_Assessment!$A:$N,8,FALSE)),"",VLOOKUP($F47,Risk_Assessment!$A:$N,8,FALSE))</f>
        <v xml:space="preserve">If a chamber is present does it have a cover that is non-degradable material that would prevent ingress of rainwater, vermin and is lockable (if not inside a locked building)? </v>
      </c>
      <c r="C47" s="121"/>
      <c r="D47" s="121"/>
      <c r="E47" s="121">
        <f>IF(ISERROR(VLOOKUP($F47,Risk_Assessment!$A:$N,14,FALSE)),"",VLOOKUP($F47,Risk_Assessment!$A:$N,14,FALSE))</f>
        <v>0</v>
      </c>
      <c r="F47" s="53" t="str">
        <f t="shared" si="0"/>
        <v>TBC43</v>
      </c>
      <c r="G47" s="53">
        <f t="shared" si="1"/>
        <v>43</v>
      </c>
    </row>
    <row r="48" spans="1:7" ht="30" x14ac:dyDescent="0.25">
      <c r="A48" s="121" t="str">
        <f>IF(ISERROR(VLOOKUP($F48,Risk_Assessment!$A:$N,7,FALSE)),"",VLOOKUP($F48,Risk_Assessment!$A:$N,7,FALSE))</f>
        <v>D7</v>
      </c>
      <c r="B48" s="121" t="str">
        <f>IF(ISERROR(VLOOKUP($F48,Risk_Assessment!$A:$N,8,FALSE)),"",VLOOKUP($F48,Risk_Assessment!$A:$N,8,FALSE))</f>
        <v>Are the headworks completely sealed so that no surface water, spillages or vermin/insects can enter?</v>
      </c>
      <c r="C48" s="121"/>
      <c r="D48" s="121"/>
      <c r="E48" s="121">
        <f>IF(ISERROR(VLOOKUP($F48,Risk_Assessment!$A:$N,14,FALSE)),"",VLOOKUP($F48,Risk_Assessment!$A:$N,14,FALSE))</f>
        <v>0</v>
      </c>
      <c r="F48" s="53" t="str">
        <f t="shared" si="0"/>
        <v>TBC44</v>
      </c>
      <c r="G48" s="53">
        <f t="shared" si="1"/>
        <v>44</v>
      </c>
    </row>
    <row r="49" spans="1:7" x14ac:dyDescent="0.25">
      <c r="A49" s="121" t="str">
        <f>IF(ISERROR(VLOOKUP($F49,Risk_Assessment!$A:$N,7,FALSE)),"",VLOOKUP($F49,Risk_Assessment!$A:$N,7,FALSE))</f>
        <v>D8</v>
      </c>
      <c r="B49" s="121" t="str">
        <f>IF(ISERROR(VLOOKUP($F49,Risk_Assessment!$A:$N,8,FALSE)),"",VLOOKUP($F49,Risk_Assessment!$A:$N,8,FALSE))</f>
        <v>Are there land drains which channel water into the source?</v>
      </c>
      <c r="C49" s="121"/>
      <c r="D49" s="121"/>
      <c r="E49" s="121">
        <f>IF(ISERROR(VLOOKUP($F49,Risk_Assessment!$A:$N,14,FALSE)),"",VLOOKUP($F49,Risk_Assessment!$A:$N,14,FALSE))</f>
        <v>0</v>
      </c>
      <c r="F49" s="53" t="str">
        <f t="shared" si="0"/>
        <v>TBC45</v>
      </c>
      <c r="G49" s="53">
        <f t="shared" si="1"/>
        <v>45</v>
      </c>
    </row>
    <row r="50" spans="1:7" ht="30" x14ac:dyDescent="0.25">
      <c r="A50" s="121" t="str">
        <f>IF(ISERROR(VLOOKUP($F50,Risk_Assessment!$A:$N,7,FALSE)),"",VLOOKUP($F50,Risk_Assessment!$A:$N,7,FALSE))</f>
        <v>D9</v>
      </c>
      <c r="B50" s="121" t="str">
        <f>IF(ISERROR(VLOOKUP($F50,Risk_Assessment!$A:$N,8,FALSE)),"",VLOOKUP($F50,Risk_Assessment!$A:$N,8,FALSE))</f>
        <v>Are there historic results from the supply confirming the radon levels are below 100Bq/l?</v>
      </c>
      <c r="C50" s="121"/>
      <c r="D50" s="121"/>
      <c r="E50" s="121">
        <f>IF(ISERROR(VLOOKUP($F50,Risk_Assessment!$A:$N,14,FALSE)),"",VLOOKUP($F50,Risk_Assessment!$A:$N,14,FALSE))</f>
        <v>0</v>
      </c>
      <c r="F50" s="53" t="str">
        <f t="shared" si="0"/>
        <v>TBC46</v>
      </c>
      <c r="G50" s="53">
        <f t="shared" si="1"/>
        <v>46</v>
      </c>
    </row>
    <row r="51" spans="1:7" ht="30" x14ac:dyDescent="0.25">
      <c r="A51" s="121" t="str">
        <f>IF(ISERROR(VLOOKUP($F51,Risk_Assessment!$A:$N,7,FALSE)),"",VLOOKUP($F51,Risk_Assessment!$A:$N,7,FALSE))</f>
        <v>D10</v>
      </c>
      <c r="B51" s="121" t="str">
        <f>IF(ISERROR(VLOOKUP($F51,Risk_Assessment!$A:$N,8,FALSE)),"",VLOOKUP($F51,Risk_Assessment!$A:$N,8,FALSE))</f>
        <v>Does the local water company have a waiver for radon for abstraction points in the same aquifer?</v>
      </c>
      <c r="C51" s="121"/>
      <c r="D51" s="121"/>
      <c r="E51" s="121">
        <f>IF(ISERROR(VLOOKUP($F51,Risk_Assessment!$A:$N,14,FALSE)),"",VLOOKUP($F51,Risk_Assessment!$A:$N,14,FALSE))</f>
        <v>0</v>
      </c>
      <c r="F51" s="53" t="str">
        <f t="shared" si="0"/>
        <v>TBC47</v>
      </c>
      <c r="G51" s="53">
        <f t="shared" si="1"/>
        <v>47</v>
      </c>
    </row>
    <row r="52" spans="1:7" ht="45" x14ac:dyDescent="0.25">
      <c r="A52" s="121" t="str">
        <f>IF(ISERROR(VLOOKUP($F52,Risk_Assessment!$A:$N,7,FALSE)),"",VLOOKUP($F52,Risk_Assessment!$A:$N,7,FALSE))</f>
        <v>D11</v>
      </c>
      <c r="B52" s="121" t="str">
        <f>IF(ISERROR(VLOOKUP($F52,Risk_Assessment!$A:$N,8,FALSE)),"",VLOOKUP($F52,Risk_Assessment!$A:$N,8,FALSE))</f>
        <v>Do radon-in-air measurements confirm the levels are below 200Bq/m3 (where there is no existing radon treatment)?</v>
      </c>
      <c r="C52" s="121"/>
      <c r="D52" s="121"/>
      <c r="E52" s="121">
        <f>IF(ISERROR(VLOOKUP($F52,Risk_Assessment!$A:$N,14,FALSE)),"",VLOOKUP($F52,Risk_Assessment!$A:$N,14,FALSE))</f>
        <v>0</v>
      </c>
      <c r="F52" s="53" t="str">
        <f t="shared" si="0"/>
        <v>TBC48</v>
      </c>
      <c r="G52" s="53">
        <f t="shared" si="1"/>
        <v>48</v>
      </c>
    </row>
    <row r="53" spans="1:7" ht="30" x14ac:dyDescent="0.25">
      <c r="A53" s="121" t="str">
        <f>IF(ISERROR(VLOOKUP($F53,Risk_Assessment!$A:$N,7,FALSE)),"",VLOOKUP($F53,Risk_Assessment!$A:$N,7,FALSE))</f>
        <v>D12</v>
      </c>
      <c r="B53" s="121" t="str">
        <f>IF(ISERROR(VLOOKUP($F53,Risk_Assessment!$A:$N,8,FALSE)),"",VLOOKUP($F53,Risk_Assessment!$A:$N,8,FALSE))</f>
        <v>Does the PHE report or AEA Ricardo report identify the site as moderate or high hazards rating?</v>
      </c>
      <c r="C53" s="121"/>
      <c r="D53" s="121"/>
      <c r="E53" s="121">
        <f>IF(ISERROR(VLOOKUP($F53,Risk_Assessment!$A:$N,14,FALSE)),"",VLOOKUP($F53,Risk_Assessment!$A:$N,14,FALSE))</f>
        <v>0</v>
      </c>
      <c r="F53" s="53" t="str">
        <f t="shared" si="0"/>
        <v>TBC49</v>
      </c>
      <c r="G53" s="53">
        <f t="shared" si="1"/>
        <v>49</v>
      </c>
    </row>
    <row r="54" spans="1:7" ht="30" x14ac:dyDescent="0.25">
      <c r="A54" s="121" t="str">
        <f>IF(ISERROR(VLOOKUP($F54,Risk_Assessment!$A:$N,7,FALSE)),"",VLOOKUP($F54,Risk_Assessment!$A:$N,7,FALSE))</f>
        <v>D13</v>
      </c>
      <c r="B54" s="121" t="str">
        <f>IF(ISERROR(VLOOKUP($F54,Risk_Assessment!$A:$N,8,FALSE)),"",VLOOKUP($F54,Risk_Assessment!$A:$N,8,FALSE))</f>
        <v xml:space="preserve">Do sample results indicate radon levels are greater than 1000Bq/l? </v>
      </c>
      <c r="C54" s="121"/>
      <c r="D54" s="121"/>
      <c r="E54" s="121">
        <f>IF(ISERROR(VLOOKUP($F54,Risk_Assessment!$A:$N,14,FALSE)),"",VLOOKUP($F54,Risk_Assessment!$A:$N,14,FALSE))</f>
        <v>0</v>
      </c>
      <c r="F54" s="53" t="str">
        <f t="shared" si="0"/>
        <v>TBC50</v>
      </c>
      <c r="G54" s="53">
        <f t="shared" si="1"/>
        <v>50</v>
      </c>
    </row>
    <row r="55" spans="1:7" ht="30" x14ac:dyDescent="0.25">
      <c r="A55" s="121" t="str">
        <f>IF(ISERROR(VLOOKUP($F55,Risk_Assessment!$A:$N,7,FALSE)),"",VLOOKUP($F55,Risk_Assessment!$A:$N,7,FALSE))</f>
        <v>D14</v>
      </c>
      <c r="B55" s="121" t="str">
        <f>IF(ISERROR(VLOOKUP($F55,Risk_Assessment!$A:$N,8,FALSE)),"",VLOOKUP($F55,Risk_Assessment!$A:$N,8,FALSE))</f>
        <v>Is the source exposed to risks of faecal contamination from wildlife</v>
      </c>
      <c r="C55" s="121"/>
      <c r="D55" s="121"/>
      <c r="E55" s="121">
        <f>IF(ISERROR(VLOOKUP($F55,Risk_Assessment!$A:$N,14,FALSE)),"",VLOOKUP($F55,Risk_Assessment!$A:$N,14,FALSE))</f>
        <v>0</v>
      </c>
      <c r="F55" s="53" t="str">
        <f t="shared" si="0"/>
        <v>TBC51</v>
      </c>
      <c r="G55" s="53">
        <f t="shared" si="1"/>
        <v>51</v>
      </c>
    </row>
    <row r="56" spans="1:7" x14ac:dyDescent="0.25">
      <c r="A56" s="121" t="str">
        <f>IF(ISERROR(VLOOKUP($F56,Risk_Assessment!$A:$N,7,FALSE)),"",VLOOKUP($F56,Risk_Assessment!$A:$N,7,FALSE))</f>
        <v>E1</v>
      </c>
      <c r="B56" s="121" t="str">
        <f>IF(ISERROR(VLOOKUP($F56,Risk_Assessment!$A:$N,8,FALSE)),"",VLOOKUP($F56,Risk_Assessment!$A:$N,8,FALSE))</f>
        <v xml:space="preserve">Is there evidence the supply main is coal tar lined?  </v>
      </c>
      <c r="C56" s="121"/>
      <c r="D56" s="121"/>
      <c r="E56" s="121">
        <f>IF(ISERROR(VLOOKUP($F56,Risk_Assessment!$A:$N,14,FALSE)),"",VLOOKUP($F56,Risk_Assessment!$A:$N,14,FALSE))</f>
        <v>0</v>
      </c>
      <c r="F56" s="53" t="str">
        <f t="shared" si="0"/>
        <v>TBC52</v>
      </c>
      <c r="G56" s="53">
        <f t="shared" si="1"/>
        <v>52</v>
      </c>
    </row>
    <row r="57" spans="1:7" x14ac:dyDescent="0.25">
      <c r="A57" s="121" t="str">
        <f>IF(ISERROR(VLOOKUP($F57,Risk_Assessment!$A:$N,7,FALSE)),"",VLOOKUP($F57,Risk_Assessment!$A:$N,7,FALSE))</f>
        <v>E2</v>
      </c>
      <c r="B57" s="121" t="str">
        <f>IF(ISERROR(VLOOKUP($F57,Risk_Assessment!$A:$N,8,FALSE)),"",VLOOKUP($F57,Risk_Assessment!$A:$N,8,FALSE))</f>
        <v>Are there sediments in the main?</v>
      </c>
      <c r="C57" s="121"/>
      <c r="D57" s="121"/>
      <c r="E57" s="121">
        <f>IF(ISERROR(VLOOKUP($F57,Risk_Assessment!$A:$N,14,FALSE)),"",VLOOKUP($F57,Risk_Assessment!$A:$N,14,FALSE))</f>
        <v>0</v>
      </c>
      <c r="F57" s="53" t="str">
        <f t="shared" si="0"/>
        <v>TBC53</v>
      </c>
      <c r="G57" s="53">
        <f t="shared" si="1"/>
        <v>53</v>
      </c>
    </row>
    <row r="58" spans="1:7" ht="60" x14ac:dyDescent="0.25">
      <c r="A58" s="121" t="str">
        <f>IF(ISERROR(VLOOKUP($F58,Risk_Assessment!$A:$N,7,FALSE)),"",VLOOKUP($F58,Risk_Assessment!$A:$N,7,FALSE))</f>
        <v>E3</v>
      </c>
      <c r="B58" s="121" t="str">
        <f>IF(ISERROR(VLOOKUP($F58,Risk_Assessment!$A:$N,8,FALSE)),"",VLOOKUP($F58,Risk_Assessment!$A:$N,8,FALSE))</f>
        <v>Is the section of main upstream of the point of supply subject to good turnover of water (e.g. are there connections to properties nearby which would ensure the water is refreshed in the main constantly)?</v>
      </c>
      <c r="C58" s="121"/>
      <c r="D58" s="121"/>
      <c r="E58" s="121">
        <f>IF(ISERROR(VLOOKUP($F58,Risk_Assessment!$A:$N,14,FALSE)),"",VLOOKUP($F58,Risk_Assessment!$A:$N,14,FALSE))</f>
        <v>0</v>
      </c>
      <c r="F58" s="53" t="str">
        <f t="shared" si="0"/>
        <v>TBC54</v>
      </c>
      <c r="G58" s="53">
        <f t="shared" si="1"/>
        <v>54</v>
      </c>
    </row>
    <row r="59" spans="1:7" ht="45" x14ac:dyDescent="0.25">
      <c r="A59" s="121" t="str">
        <f>IF(ISERROR(VLOOKUP($F59,Risk_Assessment!$A:$N,7,FALSE)),"",VLOOKUP($F59,Risk_Assessment!$A:$N,7,FALSE))</f>
        <v>E4</v>
      </c>
      <c r="B59" s="121" t="str">
        <f>IF(ISERROR(VLOOKUP($F59,Risk_Assessment!$A:$N,8,FALSE)),"",VLOOKUP($F59,Risk_Assessment!$A:$N,8,FALSE))</f>
        <v>If the area feeding the supply has had water quality related complaints in the last 12 months, have the causes been mitigated?</v>
      </c>
      <c r="C59" s="121"/>
      <c r="D59" s="121"/>
      <c r="E59" s="121">
        <f>IF(ISERROR(VLOOKUP($F59,Risk_Assessment!$A:$N,14,FALSE)),"",VLOOKUP($F59,Risk_Assessment!$A:$N,14,FALSE))</f>
        <v>0</v>
      </c>
      <c r="F59" s="53" t="str">
        <f t="shared" si="0"/>
        <v>TBC55</v>
      </c>
      <c r="G59" s="53">
        <f t="shared" si="1"/>
        <v>55</v>
      </c>
    </row>
    <row r="60" spans="1:7" ht="30" x14ac:dyDescent="0.25">
      <c r="A60" s="121" t="str">
        <f>IF(ISERROR(VLOOKUP($F60,Risk_Assessment!$A:$N,7,FALSE)),"",VLOOKUP($F60,Risk_Assessment!$A:$N,7,FALSE))</f>
        <v>E5</v>
      </c>
      <c r="B60" s="121" t="str">
        <f>IF(ISERROR(VLOOKUP($F60,Risk_Assessment!$A:$N,8,FALSE)),"",VLOOKUP($F60,Risk_Assessment!$A:$N,8,FALSE))</f>
        <v>Have any chemical parameters exceeded the standard in the previous 12 months in the mains supply?</v>
      </c>
      <c r="C60" s="121"/>
      <c r="D60" s="121"/>
      <c r="E60" s="121">
        <f>IF(ISERROR(VLOOKUP($F60,Risk_Assessment!$A:$N,14,FALSE)),"",VLOOKUP($F60,Risk_Assessment!$A:$N,14,FALSE))</f>
        <v>0</v>
      </c>
      <c r="F60" s="53" t="str">
        <f t="shared" si="0"/>
        <v>TBC56</v>
      </c>
      <c r="G60" s="53">
        <f t="shared" si="1"/>
        <v>56</v>
      </c>
    </row>
    <row r="61" spans="1:7" ht="30" x14ac:dyDescent="0.25">
      <c r="A61" s="121" t="str">
        <f>IF(ISERROR(VLOOKUP($F61,Risk_Assessment!$A:$N,7,FALSE)),"",VLOOKUP($F61,Risk_Assessment!$A:$N,7,FALSE))</f>
        <v>E6</v>
      </c>
      <c r="B61" s="121" t="str">
        <f>IF(ISERROR(VLOOKUP($F61,Risk_Assessment!$A:$N,8,FALSE)),"",VLOOKUP($F61,Risk_Assessment!$A:$N,8,FALSE))</f>
        <v>Are there backflow protection deficiencies at any upstream industrial or commercial premises?</v>
      </c>
      <c r="C61" s="121"/>
      <c r="D61" s="121"/>
      <c r="E61" s="121">
        <f>IF(ISERROR(VLOOKUP($F61,Risk_Assessment!$A:$N,14,FALSE)),"",VLOOKUP($F61,Risk_Assessment!$A:$N,14,FALSE))</f>
        <v>0</v>
      </c>
      <c r="F61" s="53" t="str">
        <f t="shared" si="0"/>
        <v>TBC57</v>
      </c>
      <c r="G61" s="53">
        <f t="shared" si="1"/>
        <v>57</v>
      </c>
    </row>
    <row r="62" spans="1:7" ht="30" x14ac:dyDescent="0.25">
      <c r="A62" s="121" t="str">
        <f>IF(ISERROR(VLOOKUP($F62,Risk_Assessment!$A:$N,7,FALSE)),"",VLOOKUP($F62,Risk_Assessment!$A:$N,7,FALSE))</f>
        <v>I1</v>
      </c>
      <c r="B62" s="121" t="str">
        <f>IF(ISERROR(VLOOKUP($F62,Risk_Assessment!$A:$N,8,FALSE)),"",VLOOKUP($F62,Risk_Assessment!$A:$N,8,FALSE))</f>
        <v>Is there any protection against faecal or chemical contamination e.g. from wildlife or industrial emissions?</v>
      </c>
      <c r="C62" s="121"/>
      <c r="D62" s="121"/>
      <c r="E62" s="121">
        <f>IF(ISERROR(VLOOKUP($F62,Risk_Assessment!$A:$N,14,FALSE)),"",VLOOKUP($F62,Risk_Assessment!$A:$N,14,FALSE))</f>
        <v>0</v>
      </c>
      <c r="F62" s="53" t="str">
        <f t="shared" si="0"/>
        <v>TBC58</v>
      </c>
      <c r="G62" s="53">
        <f t="shared" si="1"/>
        <v>58</v>
      </c>
    </row>
    <row r="63" spans="1:7" ht="30" x14ac:dyDescent="0.25">
      <c r="A63" s="121" t="str">
        <f>IF(ISERROR(VLOOKUP($F63,Risk_Assessment!$A:$N,7,FALSE)),"",VLOOKUP($F63,Risk_Assessment!$A:$N,7,FALSE))</f>
        <v>I2</v>
      </c>
      <c r="B63" s="121" t="str">
        <f>IF(ISERROR(VLOOKUP($F63,Risk_Assessment!$A:$N,8,FALSE)),"",VLOOKUP($F63,Risk_Assessment!$A:$N,8,FALSE))</f>
        <v>Are there any screens to prevent material entering the collection chamber (e.g. leaves, insects, twigs)?</v>
      </c>
      <c r="C63" s="121"/>
      <c r="D63" s="121"/>
      <c r="E63" s="121">
        <f>IF(ISERROR(VLOOKUP($F63,Risk_Assessment!$A:$N,14,FALSE)),"",VLOOKUP($F63,Risk_Assessment!$A:$N,14,FALSE))</f>
        <v>0</v>
      </c>
      <c r="F63" s="53" t="str">
        <f t="shared" si="0"/>
        <v>TBC59</v>
      </c>
      <c r="G63" s="53">
        <f t="shared" si="1"/>
        <v>59</v>
      </c>
    </row>
    <row r="64" spans="1:7" x14ac:dyDescent="0.25">
      <c r="A64" s="121" t="str">
        <f>IF(ISERROR(VLOOKUP($F64,Risk_Assessment!$A:$N,7,FALSE)),"",VLOOKUP($F64,Risk_Assessment!$A:$N,7,FALSE))</f>
        <v>I3</v>
      </c>
      <c r="B64" s="121" t="str">
        <f>IF(ISERROR(VLOOKUP($F64,Risk_Assessment!$A:$N,8,FALSE)),"",VLOOKUP($F64,Risk_Assessment!$A:$N,8,FALSE))</f>
        <v xml:space="preserve">Are there any trees overhanging the roof? </v>
      </c>
      <c r="C64" s="121"/>
      <c r="D64" s="121"/>
      <c r="E64" s="121">
        <f>IF(ISERROR(VLOOKUP($F64,Risk_Assessment!$A:$N,14,FALSE)),"",VLOOKUP($F64,Risk_Assessment!$A:$N,14,FALSE))</f>
        <v>0</v>
      </c>
      <c r="F64" s="53" t="str">
        <f t="shared" si="0"/>
        <v>TBC60</v>
      </c>
      <c r="G64" s="53">
        <f t="shared" si="1"/>
        <v>60</v>
      </c>
    </row>
    <row r="65" spans="1:7" ht="30" x14ac:dyDescent="0.25">
      <c r="A65" s="121" t="str">
        <f>IF(ISERROR(VLOOKUP($F65,Risk_Assessment!$A:$N,7,FALSE)),"",VLOOKUP($F65,Risk_Assessment!$A:$N,7,FALSE))</f>
        <v>I4</v>
      </c>
      <c r="B65" s="121" t="str">
        <f>IF(ISERROR(VLOOKUP($F65,Risk_Assessment!$A:$N,8,FALSE)),"",VLOOKUP($F65,Risk_Assessment!$A:$N,8,FALSE))</f>
        <v>Is there evidence of lead, tin, copper, asphalt, new galvanised sheeting or wood preservatives on the roof?</v>
      </c>
      <c r="C65" s="121"/>
      <c r="D65" s="121"/>
      <c r="E65" s="121">
        <f>IF(ISERROR(VLOOKUP($F65,Risk_Assessment!$A:$N,14,FALSE)),"",VLOOKUP($F65,Risk_Assessment!$A:$N,14,FALSE))</f>
        <v>0</v>
      </c>
      <c r="F65" s="53" t="str">
        <f t="shared" si="0"/>
        <v>TBC61</v>
      </c>
      <c r="G65" s="53">
        <f t="shared" si="1"/>
        <v>61</v>
      </c>
    </row>
    <row r="66" spans="1:7" ht="30" x14ac:dyDescent="0.25">
      <c r="A66" s="121" t="str">
        <f>IF(ISERROR(VLOOKUP($F66,Risk_Assessment!$A:$N,7,FALSE)),"",VLOOKUP($F66,Risk_Assessment!$A:$N,7,FALSE))</f>
        <v>I5</v>
      </c>
      <c r="B66" s="121" t="str">
        <f>IF(ISERROR(VLOOKUP($F66,Risk_Assessment!$A:$N,8,FALSE)),"",VLOOKUP($F66,Risk_Assessment!$A:$N,8,FALSE))</f>
        <v xml:space="preserve">Is there a bypass mechanism to exclude the first flush of rainwater from the roof? </v>
      </c>
      <c r="C66" s="121"/>
      <c r="D66" s="121"/>
      <c r="E66" s="121">
        <f>IF(ISERROR(VLOOKUP($F66,Risk_Assessment!$A:$N,14,FALSE)),"",VLOOKUP($F66,Risk_Assessment!$A:$N,14,FALSE))</f>
        <v>0</v>
      </c>
      <c r="F66" s="53" t="str">
        <f t="shared" si="0"/>
        <v>TBC62</v>
      </c>
      <c r="G66" s="53">
        <f t="shared" si="1"/>
        <v>62</v>
      </c>
    </row>
    <row r="67" spans="1:7" ht="30" x14ac:dyDescent="0.25">
      <c r="A67" s="121" t="str">
        <f>IF(ISERROR(VLOOKUP($F67,Risk_Assessment!$A:$N,7,FALSE)),"",VLOOKUP($F67,Risk_Assessment!$A:$N,7,FALSE))</f>
        <v>I6</v>
      </c>
      <c r="B67" s="121" t="str">
        <f>IF(ISERROR(VLOOKUP($F67,Risk_Assessment!$A:$N,8,FALSE)),"",VLOOKUP($F67,Risk_Assessment!$A:$N,8,FALSE))</f>
        <v>Is there adequate backflow protection for any rainwater harvesting systems in place at any of the properties?</v>
      </c>
      <c r="C67" s="121"/>
      <c r="D67" s="121"/>
      <c r="E67" s="121">
        <f>IF(ISERROR(VLOOKUP($F67,Risk_Assessment!$A:$N,14,FALSE)),"",VLOOKUP($F67,Risk_Assessment!$A:$N,14,FALSE))</f>
        <v>0</v>
      </c>
      <c r="F67" s="53" t="str">
        <f t="shared" si="0"/>
        <v>TBC63</v>
      </c>
      <c r="G67" s="53">
        <f t="shared" si="1"/>
        <v>63</v>
      </c>
    </row>
    <row r="68" spans="1:7" ht="30" x14ac:dyDescent="0.25">
      <c r="A68" s="121" t="str">
        <f>IF(ISERROR(VLOOKUP($F68,Risk_Assessment!$A:$N,7,FALSE)),"",VLOOKUP($F68,Risk_Assessment!$A:$N,7,FALSE))</f>
        <v>J1</v>
      </c>
      <c r="B68" s="121" t="str">
        <f>IF(ISERROR(VLOOKUP($F68,Risk_Assessment!$A:$N,8,FALSE)),"",VLOOKUP($F68,Risk_Assessment!$A:$N,8,FALSE))</f>
        <v xml:space="preserve">Does the water quality vary at the intake point due to streaming/stratification/algal blooms/increased turbidity?  </v>
      </c>
      <c r="C68" s="121"/>
      <c r="D68" s="121"/>
      <c r="E68" s="121">
        <f>IF(ISERROR(VLOOKUP($F68,Risk_Assessment!$A:$N,14,FALSE)),"",VLOOKUP($F68,Risk_Assessment!$A:$N,14,FALSE))</f>
        <v>0</v>
      </c>
      <c r="F68" s="53" t="str">
        <f t="shared" si="0"/>
        <v>TBC64</v>
      </c>
      <c r="G68" s="53">
        <f t="shared" si="1"/>
        <v>64</v>
      </c>
    </row>
    <row r="69" spans="1:7" x14ac:dyDescent="0.25">
      <c r="A69" s="121" t="str">
        <f>IF(ISERROR(VLOOKUP($F69,Risk_Assessment!$A:$N,7,FALSE)),"",VLOOKUP($F69,Risk_Assessment!$A:$N,7,FALSE))</f>
        <v>J2</v>
      </c>
      <c r="B69" s="121" t="str">
        <f>IF(ISERROR(VLOOKUP($F69,Risk_Assessment!$A:$N,8,FALSE)),"",VLOOKUP($F69,Risk_Assessment!$A:$N,8,FALSE))</f>
        <v xml:space="preserve">Are there screens in place at the intake? </v>
      </c>
      <c r="C69" s="121"/>
      <c r="D69" s="121"/>
      <c r="E69" s="121">
        <f>IF(ISERROR(VLOOKUP($F69,Risk_Assessment!$A:$N,14,FALSE)),"",VLOOKUP($F69,Risk_Assessment!$A:$N,14,FALSE))</f>
        <v>0</v>
      </c>
      <c r="F69" s="53" t="str">
        <f t="shared" ref="F69:F115" si="2">CONCATENATE($A$2,G69)</f>
        <v>TBC65</v>
      </c>
      <c r="G69" s="53">
        <f t="shared" si="1"/>
        <v>65</v>
      </c>
    </row>
    <row r="70" spans="1:7" ht="30" x14ac:dyDescent="0.25">
      <c r="A70" s="121" t="str">
        <f>IF(ISERROR(VLOOKUP($F70,Risk_Assessment!$A:$N,7,FALSE)),"",VLOOKUP($F70,Risk_Assessment!$A:$N,7,FALSE))</f>
        <v>J3</v>
      </c>
      <c r="B70" s="121" t="str">
        <f>IF(ISERROR(VLOOKUP($F70,Risk_Assessment!$A:$N,8,FALSE)),"",VLOOKUP($F70,Risk_Assessment!$A:$N,8,FALSE))</f>
        <v xml:space="preserve">Where screens are present, is there a mechanism to remove debris? </v>
      </c>
      <c r="C70" s="121"/>
      <c r="D70" s="121"/>
      <c r="E70" s="121">
        <f>IF(ISERROR(VLOOKUP($F70,Risk_Assessment!$A:$N,14,FALSE)),"",VLOOKUP($F70,Risk_Assessment!$A:$N,14,FALSE))</f>
        <v>0</v>
      </c>
      <c r="F70" s="53" t="str">
        <f t="shared" si="2"/>
        <v>TBC66</v>
      </c>
      <c r="G70" s="53">
        <f t="shared" si="1"/>
        <v>66</v>
      </c>
    </row>
    <row r="71" spans="1:7" ht="30" x14ac:dyDescent="0.25">
      <c r="A71" s="121" t="str">
        <f>IF(ISERROR(VLOOKUP($F71,Risk_Assessment!$A:$N,7,FALSE)),"",VLOOKUP($F71,Risk_Assessment!$A:$N,7,FALSE))</f>
        <v>J4</v>
      </c>
      <c r="B71" s="121" t="str">
        <f>IF(ISERROR(VLOOKUP($F71,Risk_Assessment!$A:$N,8,FALSE)),"",VLOOKUP($F71,Risk_Assessment!$A:$N,8,FALSE))</f>
        <v xml:space="preserve">Does sediment build up inside the chamber and pipework after the intake point? </v>
      </c>
      <c r="C71" s="121"/>
      <c r="D71" s="121"/>
      <c r="E71" s="121">
        <f>IF(ISERROR(VLOOKUP($F71,Risk_Assessment!$A:$N,14,FALSE)),"",VLOOKUP($F71,Risk_Assessment!$A:$N,14,FALSE))</f>
        <v>0</v>
      </c>
      <c r="F71" s="53" t="str">
        <f t="shared" si="2"/>
        <v>TBC67</v>
      </c>
      <c r="G71" s="53">
        <f t="shared" ref="G71:G134" si="3">G70+1</f>
        <v>67</v>
      </c>
    </row>
    <row r="72" spans="1:7" ht="30" x14ac:dyDescent="0.25">
      <c r="A72" s="121" t="str">
        <f>IF(ISERROR(VLOOKUP($F72,Risk_Assessment!$A:$N,7,FALSE)),"",VLOOKUP($F72,Risk_Assessment!$A:$N,7,FALSE))</f>
        <v>J5</v>
      </c>
      <c r="B72" s="121" t="str">
        <f>IF(ISERROR(VLOOKUP($F72,Risk_Assessment!$A:$N,8,FALSE)),"",VLOOKUP($F72,Risk_Assessment!$A:$N,8,FALSE))</f>
        <v>Is there adequate protection of the intake point from livestock and wildlife?</v>
      </c>
      <c r="C72" s="121"/>
      <c r="D72" s="121"/>
      <c r="E72" s="121">
        <f>IF(ISERROR(VLOOKUP($F72,Risk_Assessment!$A:$N,14,FALSE)),"",VLOOKUP($F72,Risk_Assessment!$A:$N,14,FALSE))</f>
        <v>0</v>
      </c>
      <c r="F72" s="53" t="str">
        <f t="shared" si="2"/>
        <v>TBC68</v>
      </c>
      <c r="G72" s="53">
        <f t="shared" si="3"/>
        <v>68</v>
      </c>
    </row>
    <row r="73" spans="1:7" x14ac:dyDescent="0.25">
      <c r="A73" s="121" t="str">
        <f>IF(ISERROR(VLOOKUP($F73,Risk_Assessment!$A:$N,7,FALSE)),"",VLOOKUP($F73,Risk_Assessment!$A:$N,7,FALSE))</f>
        <v>J6</v>
      </c>
      <c r="B73" s="121" t="str">
        <f>IF(ISERROR(VLOOKUP($F73,Risk_Assessment!$A:$N,8,FALSE)),"",VLOOKUP($F73,Risk_Assessment!$A:$N,8,FALSE))</f>
        <v>Does the availability of the water at the intake vary?</v>
      </c>
      <c r="C73" s="121"/>
      <c r="D73" s="121"/>
      <c r="E73" s="121">
        <f>IF(ISERROR(VLOOKUP($F73,Risk_Assessment!$A:$N,14,FALSE)),"",VLOOKUP($F73,Risk_Assessment!$A:$N,14,FALSE))</f>
        <v>0</v>
      </c>
      <c r="F73" s="53" t="str">
        <f t="shared" si="2"/>
        <v>TBC69</v>
      </c>
      <c r="G73" s="53">
        <f t="shared" si="3"/>
        <v>69</v>
      </c>
    </row>
    <row r="74" spans="1:7" x14ac:dyDescent="0.25">
      <c r="A74" s="121" t="str">
        <f>IF(ISERROR(VLOOKUP($F74,Risk_Assessment!$A:$N,7,FALSE)),"",VLOOKUP($F74,Risk_Assessment!$A:$N,7,FALSE))</f>
        <v>K1</v>
      </c>
      <c r="B74" s="121" t="str">
        <f>IF(ISERROR(VLOOKUP($F74,Risk_Assessment!$A:$N,8,FALSE)),"",VLOOKUP($F74,Risk_Assessment!$A:$N,8,FALSE))</f>
        <v>Is there a regular turn over of water?</v>
      </c>
      <c r="C74" s="121"/>
      <c r="D74" s="121"/>
      <c r="E74" s="121">
        <f>IF(ISERROR(VLOOKUP($F74,Risk_Assessment!$A:$N,14,FALSE)),"",VLOOKUP($F74,Risk_Assessment!$A:$N,14,FALSE))</f>
        <v>0</v>
      </c>
      <c r="F74" s="53" t="str">
        <f t="shared" si="2"/>
        <v>TBC70</v>
      </c>
      <c r="G74" s="53">
        <f t="shared" si="3"/>
        <v>70</v>
      </c>
    </row>
    <row r="75" spans="1:7" ht="30" x14ac:dyDescent="0.25">
      <c r="A75" s="121" t="str">
        <f>IF(ISERROR(VLOOKUP($F75,Risk_Assessment!$A:$N,7,FALSE)),"",VLOOKUP($F75,Risk_Assessment!$A:$N,7,FALSE))</f>
        <v>K2</v>
      </c>
      <c r="B75" s="121" t="str">
        <f>IF(ISERROR(VLOOKUP($F75,Risk_Assessment!$A:$N,8,FALSE)),"",VLOOKUP($F75,Risk_Assessment!$A:$N,8,FALSE))</f>
        <v>Are the storage tanks vulnerable to ingress, flooding or other microbial contamination (e.g. wildlife access)?</v>
      </c>
      <c r="C75" s="121"/>
      <c r="D75" s="121"/>
      <c r="E75" s="121">
        <f>IF(ISERROR(VLOOKUP($F75,Risk_Assessment!$A:$N,14,FALSE)),"",VLOOKUP($F75,Risk_Assessment!$A:$N,14,FALSE))</f>
        <v>0</v>
      </c>
      <c r="F75" s="53" t="str">
        <f t="shared" si="2"/>
        <v>TBC71</v>
      </c>
      <c r="G75" s="53">
        <f t="shared" si="3"/>
        <v>71</v>
      </c>
    </row>
    <row r="76" spans="1:7" ht="30" x14ac:dyDescent="0.25">
      <c r="A76" s="121" t="str">
        <f>IF(ISERROR(VLOOKUP($F76,Risk_Assessment!$A:$N,7,FALSE)),"",VLOOKUP($F76,Risk_Assessment!$A:$N,7,FALSE))</f>
        <v>K3</v>
      </c>
      <c r="B76" s="121" t="str">
        <f>IF(ISERROR(VLOOKUP($F76,Risk_Assessment!$A:$N,8,FALSE)),"",VLOOKUP($F76,Risk_Assessment!$A:$N,8,FALSE))</f>
        <v>Is there a stock-proof fence around any inspection chambers?</v>
      </c>
      <c r="C76" s="121"/>
      <c r="D76" s="121"/>
      <c r="E76" s="121">
        <f>IF(ISERROR(VLOOKUP($F76,Risk_Assessment!$A:$N,14,FALSE)),"",VLOOKUP($F76,Risk_Assessment!$A:$N,14,FALSE))</f>
        <v>0</v>
      </c>
      <c r="F76" s="53" t="str">
        <f t="shared" si="2"/>
        <v>TBC72</v>
      </c>
      <c r="G76" s="53">
        <f t="shared" si="3"/>
        <v>72</v>
      </c>
    </row>
    <row r="77" spans="1:7" ht="30" x14ac:dyDescent="0.25">
      <c r="A77" s="121" t="str">
        <f>IF(ISERROR(VLOOKUP($F77,Risk_Assessment!$A:$N,7,FALSE)),"",VLOOKUP($F77,Risk_Assessment!$A:$N,7,FALSE))</f>
        <v>K4</v>
      </c>
      <c r="B77" s="121" t="str">
        <f>IF(ISERROR(VLOOKUP($F77,Risk_Assessment!$A:$N,8,FALSE)),"",VLOOKUP($F77,Risk_Assessment!$A:$N,8,FALSE))</f>
        <v>Are the tanks regularly maintained to preserve their structural integrity and cleaned?</v>
      </c>
      <c r="C77" s="121"/>
      <c r="D77" s="121"/>
      <c r="E77" s="121">
        <f>IF(ISERROR(VLOOKUP($F77,Risk_Assessment!$A:$N,14,FALSE)),"",VLOOKUP($F77,Risk_Assessment!$A:$N,14,FALSE))</f>
        <v>0</v>
      </c>
      <c r="F77" s="53" t="str">
        <f t="shared" si="2"/>
        <v>TBC73</v>
      </c>
      <c r="G77" s="53">
        <f t="shared" si="3"/>
        <v>73</v>
      </c>
    </row>
    <row r="78" spans="1:7" ht="30" x14ac:dyDescent="0.25">
      <c r="A78" s="121" t="str">
        <f>IF(ISERROR(VLOOKUP($F78,Risk_Assessment!$A:$N,7,FALSE)),"",VLOOKUP($F78,Risk_Assessment!$A:$N,7,FALSE))</f>
        <v>K5</v>
      </c>
      <c r="B78" s="121" t="str">
        <f>IF(ISERROR(VLOOKUP($F78,Risk_Assessment!$A:$N,8,FALSE)),"",VLOOKUP($F78,Risk_Assessment!$A:$N,8,FALSE))</f>
        <v>Are the storage tanks adequately protected against vandalism?</v>
      </c>
      <c r="C78" s="121"/>
      <c r="D78" s="121"/>
      <c r="E78" s="121">
        <f>IF(ISERROR(VLOOKUP($F78,Risk_Assessment!$A:$N,14,FALSE)),"",VLOOKUP($F78,Risk_Assessment!$A:$N,14,FALSE))</f>
        <v>0</v>
      </c>
      <c r="F78" s="53" t="str">
        <f t="shared" si="2"/>
        <v>TBC74</v>
      </c>
      <c r="G78" s="53">
        <f t="shared" si="3"/>
        <v>74</v>
      </c>
    </row>
    <row r="79" spans="1:7" x14ac:dyDescent="0.25">
      <c r="A79" s="121" t="str">
        <f>IF(ISERROR(VLOOKUP($F79,Risk_Assessment!$A:$N,7,FALSE)),"",VLOOKUP($F79,Risk_Assessment!$A:$N,7,FALSE))</f>
        <v>K6</v>
      </c>
      <c r="B79" s="121" t="str">
        <f>IF(ISERROR(VLOOKUP($F79,Risk_Assessment!$A:$N,8,FALSE)),"",VLOOKUP($F79,Risk_Assessment!$A:$N,8,FALSE))</f>
        <v xml:space="preserve">Is the cleaning regime for the tank appropriate? </v>
      </c>
      <c r="C79" s="121"/>
      <c r="D79" s="121"/>
      <c r="E79" s="121">
        <f>IF(ISERROR(VLOOKUP($F79,Risk_Assessment!$A:$N,14,FALSE)),"",VLOOKUP($F79,Risk_Assessment!$A:$N,14,FALSE))</f>
        <v>0</v>
      </c>
      <c r="F79" s="53" t="str">
        <f t="shared" si="2"/>
        <v>TBC75</v>
      </c>
      <c r="G79" s="53">
        <f t="shared" si="3"/>
        <v>75</v>
      </c>
    </row>
    <row r="80" spans="1:7" x14ac:dyDescent="0.25">
      <c r="A80" s="121" t="str">
        <f>IF(ISERROR(VLOOKUP($F80,Risk_Assessment!$A:$N,7,FALSE)),"",VLOOKUP($F80,Risk_Assessment!$A:$N,7,FALSE))</f>
        <v>L1</v>
      </c>
      <c r="B80" s="121" t="str">
        <f>IF(ISERROR(VLOOKUP($F80,Risk_Assessment!$A:$N,8,FALSE)),"",VLOOKUP($F80,Risk_Assessment!$A:$N,8,FALSE))</f>
        <v>Is there adequate Cryptosporidium treatment in place?</v>
      </c>
      <c r="C80" s="121"/>
      <c r="D80" s="121"/>
      <c r="E80" s="121">
        <f>IF(ISERROR(VLOOKUP($F80,Risk_Assessment!$A:$N,14,FALSE)),"",VLOOKUP($F80,Risk_Assessment!$A:$N,14,FALSE))</f>
        <v>0</v>
      </c>
      <c r="F80" s="53" t="str">
        <f t="shared" si="2"/>
        <v>TBC76</v>
      </c>
      <c r="G80" s="53">
        <f t="shared" si="3"/>
        <v>76</v>
      </c>
    </row>
    <row r="81" spans="1:7" ht="30" x14ac:dyDescent="0.25">
      <c r="A81" s="121" t="str">
        <f>IF(ISERROR(VLOOKUP($F81,Risk_Assessment!$A:$N,7,FALSE)),"",VLOOKUP($F81,Risk_Assessment!$A:$N,7,FALSE))</f>
        <v>L2</v>
      </c>
      <c r="B81" s="121" t="str">
        <f>IF(ISERROR(VLOOKUP($F81,Risk_Assessment!$A:$N,8,FALSE)),"",VLOOKUP($F81,Risk_Assessment!$A:$N,8,FALSE))</f>
        <v>Is the treatment plant operating within the design capacity?</v>
      </c>
      <c r="C81" s="121"/>
      <c r="D81" s="121"/>
      <c r="E81" s="121">
        <f>IF(ISERROR(VLOOKUP($F81,Risk_Assessment!$A:$N,14,FALSE)),"",VLOOKUP($F81,Risk_Assessment!$A:$N,14,FALSE))</f>
        <v>0</v>
      </c>
      <c r="F81" s="53" t="str">
        <f t="shared" si="2"/>
        <v>TBC77</v>
      </c>
      <c r="G81" s="53">
        <f t="shared" si="3"/>
        <v>77</v>
      </c>
    </row>
    <row r="82" spans="1:7" x14ac:dyDescent="0.25">
      <c r="A82" s="121" t="str">
        <f>IF(ISERROR(VLOOKUP($F82,Risk_Assessment!$A:$N,7,FALSE)),"",VLOOKUP($F82,Risk_Assessment!$A:$N,7,FALSE))</f>
        <v>L3</v>
      </c>
      <c r="B82" s="121" t="str">
        <f>IF(ISERROR(VLOOKUP($F82,Risk_Assessment!$A:$N,8,FALSE)),"",VLOOKUP($F82,Risk_Assessment!$A:$N,8,FALSE))</f>
        <v>Is it possible to by-pass any stage of treatment?</v>
      </c>
      <c r="C82" s="121"/>
      <c r="D82" s="121"/>
      <c r="E82" s="121">
        <f>IF(ISERROR(VLOOKUP($F82,Risk_Assessment!$A:$N,14,FALSE)),"",VLOOKUP($F82,Risk_Assessment!$A:$N,14,FALSE))</f>
        <v>0</v>
      </c>
      <c r="F82" s="53" t="str">
        <f t="shared" si="2"/>
        <v>TBC78</v>
      </c>
      <c r="G82" s="53">
        <f t="shared" si="3"/>
        <v>78</v>
      </c>
    </row>
    <row r="83" spans="1:7" ht="30" x14ac:dyDescent="0.25">
      <c r="A83" s="121" t="str">
        <f>IF(ISERROR(VLOOKUP($F83,Risk_Assessment!$A:$N,7,FALSE)),"",VLOOKUP($F83,Risk_Assessment!$A:$N,7,FALSE))</f>
        <v>L4</v>
      </c>
      <c r="B83" s="121" t="str">
        <f>IF(ISERROR(VLOOKUP($F83,Risk_Assessment!$A:$N,8,FALSE)),"",VLOOKUP($F83,Risk_Assessment!$A:$N,8,FALSE))</f>
        <v xml:space="preserve">Where there is a blending facility, is there an appropriate blending strategy? </v>
      </c>
      <c r="C83" s="121"/>
      <c r="D83" s="121"/>
      <c r="E83" s="121">
        <f>IF(ISERROR(VLOOKUP($F83,Risk_Assessment!$A:$N,14,FALSE)),"",VLOOKUP($F83,Risk_Assessment!$A:$N,14,FALSE))</f>
        <v>0</v>
      </c>
      <c r="F83" s="53" t="str">
        <f t="shared" si="2"/>
        <v>TBC79</v>
      </c>
      <c r="G83" s="53">
        <f t="shared" si="3"/>
        <v>79</v>
      </c>
    </row>
    <row r="84" spans="1:7" ht="30" x14ac:dyDescent="0.25">
      <c r="A84" s="121" t="str">
        <f>IF(ISERROR(VLOOKUP($F84,Risk_Assessment!$A:$N,7,FALSE)),"",VLOOKUP($F84,Risk_Assessment!$A:$N,7,FALSE))</f>
        <v>L5</v>
      </c>
      <c r="B84" s="121" t="str">
        <f>IF(ISERROR(VLOOKUP($F84,Risk_Assessment!$A:$N,8,FALSE)),"",VLOOKUP($F84,Risk_Assessment!$A:$N,8,FALSE))</f>
        <v>Are there frequent flow variations through the treatment plant, which render the treatment process inadequate?</v>
      </c>
      <c r="C84" s="121"/>
      <c r="D84" s="121"/>
      <c r="E84" s="121">
        <f>IF(ISERROR(VLOOKUP($F84,Risk_Assessment!$A:$N,14,FALSE)),"",VLOOKUP($F84,Risk_Assessment!$A:$N,14,FALSE))</f>
        <v>0</v>
      </c>
      <c r="F84" s="53" t="str">
        <f t="shared" si="2"/>
        <v>TBC80</v>
      </c>
      <c r="G84" s="53">
        <f t="shared" si="3"/>
        <v>80</v>
      </c>
    </row>
    <row r="85" spans="1:7" ht="30" x14ac:dyDescent="0.25">
      <c r="A85" s="121" t="str">
        <f>IF(ISERROR(VLOOKUP($F85,Risk_Assessment!$A:$N,7,FALSE)),"",VLOOKUP($F85,Risk_Assessment!$A:$N,7,FALSE))</f>
        <v>L6</v>
      </c>
      <c r="B85" s="121" t="str">
        <f>IF(ISERROR(VLOOKUP($F85,Risk_Assessment!$A:$N,8,FALSE)),"",VLOOKUP($F85,Risk_Assessment!$A:$N,8,FALSE))</f>
        <v>Are there frequent demand variations, which could cause insufficiency?</v>
      </c>
      <c r="C85" s="121"/>
      <c r="D85" s="121"/>
      <c r="E85" s="121">
        <f>IF(ISERROR(VLOOKUP($F85,Risk_Assessment!$A:$N,14,FALSE)),"",VLOOKUP($F85,Risk_Assessment!$A:$N,14,FALSE))</f>
        <v>0</v>
      </c>
      <c r="F85" s="53" t="str">
        <f t="shared" si="2"/>
        <v>TBC81</v>
      </c>
      <c r="G85" s="53">
        <f t="shared" si="3"/>
        <v>81</v>
      </c>
    </row>
    <row r="86" spans="1:7" ht="30" x14ac:dyDescent="0.25">
      <c r="A86" s="121" t="str">
        <f>IF(ISERROR(VLOOKUP($F86,Risk_Assessment!$A:$N,7,FALSE)),"",VLOOKUP($F86,Risk_Assessment!$A:$N,7,FALSE))</f>
        <v>M1</v>
      </c>
      <c r="B86" s="121" t="str">
        <f>IF(ISERROR(VLOOKUP($F86,Risk_Assessment!$A:$N,8,FALSE)),"",VLOOKUP($F86,Risk_Assessment!$A:$N,8,FALSE))</f>
        <v>Is there adequate pre-treatment (e.g. clarification) in place if required?</v>
      </c>
      <c r="C86" s="121"/>
      <c r="D86" s="121"/>
      <c r="E86" s="121">
        <f>IF(ISERROR(VLOOKUP($F86,Risk_Assessment!$A:$N,14,FALSE)),"",VLOOKUP($F86,Risk_Assessment!$A:$N,14,FALSE))</f>
        <v>0</v>
      </c>
      <c r="F86" s="53" t="str">
        <f t="shared" si="2"/>
        <v>TBC82</v>
      </c>
      <c r="G86" s="53">
        <f t="shared" si="3"/>
        <v>82</v>
      </c>
    </row>
    <row r="87" spans="1:7" ht="30" x14ac:dyDescent="0.25">
      <c r="A87" s="121" t="str">
        <f>IF(ISERROR(VLOOKUP($F87,Risk_Assessment!$A:$N,7,FALSE)),"",VLOOKUP($F87,Risk_Assessment!$A:$N,7,FALSE))</f>
        <v>M2</v>
      </c>
      <c r="B87" s="121" t="str">
        <f>IF(ISERROR(VLOOKUP($F87,Risk_Assessment!$A:$N,8,FALSE)),"",VLOOKUP($F87,Risk_Assessment!$A:$N,8,FALSE))</f>
        <v>Is there adequate process control for filtration (e.g. turbidity monitors)?</v>
      </c>
      <c r="C87" s="121"/>
      <c r="D87" s="121"/>
      <c r="E87" s="121">
        <f>IF(ISERROR(VLOOKUP($F87,Risk_Assessment!$A:$N,14,FALSE)),"",VLOOKUP($F87,Risk_Assessment!$A:$N,14,FALSE))</f>
        <v>0</v>
      </c>
      <c r="F87" s="53" t="str">
        <f t="shared" si="2"/>
        <v>TBC83</v>
      </c>
      <c r="G87" s="53">
        <f t="shared" si="3"/>
        <v>83</v>
      </c>
    </row>
    <row r="88" spans="1:7" x14ac:dyDescent="0.25">
      <c r="A88" s="121" t="str">
        <f>IF(ISERROR(VLOOKUP($F88,Risk_Assessment!$A:$N,7,FALSE)),"",VLOOKUP($F88,Risk_Assessment!$A:$N,7,FALSE))</f>
        <v>M3</v>
      </c>
      <c r="B88" s="121" t="str">
        <f>IF(ISERROR(VLOOKUP($F88,Risk_Assessment!$A:$N,8,FALSE)),"",VLOOKUP($F88,Risk_Assessment!$A:$N,8,FALSE))</f>
        <v>Can the filters overload?</v>
      </c>
      <c r="C88" s="121"/>
      <c r="D88" s="121"/>
      <c r="E88" s="121">
        <f>IF(ISERROR(VLOOKUP($F88,Risk_Assessment!$A:$N,14,FALSE)),"",VLOOKUP($F88,Risk_Assessment!$A:$N,14,FALSE))</f>
        <v>0</v>
      </c>
      <c r="F88" s="53" t="str">
        <f t="shared" si="2"/>
        <v>TBC84</v>
      </c>
      <c r="G88" s="53">
        <f t="shared" si="3"/>
        <v>84</v>
      </c>
    </row>
    <row r="89" spans="1:7" x14ac:dyDescent="0.25">
      <c r="A89" s="121" t="str">
        <f>IF(ISERROR(VLOOKUP($F89,Risk_Assessment!$A:$N,7,FALSE)),"",VLOOKUP($F89,Risk_Assessment!$A:$N,7,FALSE))</f>
        <v>M4</v>
      </c>
      <c r="B89" s="121" t="str">
        <f>IF(ISERROR(VLOOKUP($F89,Risk_Assessment!$A:$N,8,FALSE)),"",VLOOKUP($F89,Risk_Assessment!$A:$N,8,FALSE))</f>
        <v>Do the filters block?</v>
      </c>
      <c r="C89" s="121"/>
      <c r="D89" s="121"/>
      <c r="E89" s="121">
        <f>IF(ISERROR(VLOOKUP($F89,Risk_Assessment!$A:$N,14,FALSE)),"",VLOOKUP($F89,Risk_Assessment!$A:$N,14,FALSE))</f>
        <v>0</v>
      </c>
      <c r="F89" s="53" t="str">
        <f t="shared" si="2"/>
        <v>TBC85</v>
      </c>
      <c r="G89" s="53">
        <f t="shared" si="3"/>
        <v>85</v>
      </c>
    </row>
    <row r="90" spans="1:7" x14ac:dyDescent="0.25">
      <c r="A90" s="121" t="str">
        <f>IF(ISERROR(VLOOKUP($F90,Risk_Assessment!$A:$N,7,FALSE)),"",VLOOKUP($F90,Risk_Assessment!$A:$N,7,FALSE))</f>
        <v>M5</v>
      </c>
      <c r="B90" s="121" t="str">
        <f>IF(ISERROR(VLOOKUP($F90,Risk_Assessment!$A:$N,8,FALSE)),"",VLOOKUP($F90,Risk_Assessment!$A:$N,8,FALSE))</f>
        <v>Is the media depth at a minimum to design specification?</v>
      </c>
      <c r="C90" s="121"/>
      <c r="D90" s="121"/>
      <c r="E90" s="121">
        <f>IF(ISERROR(VLOOKUP($F90,Risk_Assessment!$A:$N,14,FALSE)),"",VLOOKUP($F90,Risk_Assessment!$A:$N,14,FALSE))</f>
        <v>0</v>
      </c>
      <c r="F90" s="53" t="str">
        <f t="shared" si="2"/>
        <v>TBC86</v>
      </c>
      <c r="G90" s="53">
        <f t="shared" si="3"/>
        <v>86</v>
      </c>
    </row>
    <row r="91" spans="1:7" x14ac:dyDescent="0.25">
      <c r="A91" s="121" t="str">
        <f>IF(ISERROR(VLOOKUP($F91,Risk_Assessment!$A:$N,7,FALSE)),"",VLOOKUP($F91,Risk_Assessment!$A:$N,7,FALSE))</f>
        <v>M6</v>
      </c>
      <c r="B91" s="121" t="str">
        <f>IF(ISERROR(VLOOKUP($F91,Risk_Assessment!$A:$N,8,FALSE)),"",VLOOKUP($F91,Risk_Assessment!$A:$N,8,FALSE))</f>
        <v>Is the filter media composition as per design specification?</v>
      </c>
      <c r="C91" s="121"/>
      <c r="D91" s="121"/>
      <c r="E91" s="121">
        <f>IF(ISERROR(VLOOKUP($F91,Risk_Assessment!$A:$N,14,FALSE)),"",VLOOKUP($F91,Risk_Assessment!$A:$N,14,FALSE))</f>
        <v>0</v>
      </c>
      <c r="F91" s="53" t="str">
        <f t="shared" si="2"/>
        <v>TBC87</v>
      </c>
      <c r="G91" s="53">
        <f t="shared" si="3"/>
        <v>87</v>
      </c>
    </row>
    <row r="92" spans="1:7" ht="45" x14ac:dyDescent="0.25">
      <c r="A92" s="121" t="str">
        <f>IF(ISERROR(VLOOKUP($F92,Risk_Assessment!$A:$N,7,FALSE)),"",VLOOKUP($F92,Risk_Assessment!$A:$N,7,FALSE))</f>
        <v>M7</v>
      </c>
      <c r="B92" s="121" t="str">
        <f>IF(ISERROR(VLOOKUP($F92,Risk_Assessment!$A:$N,8,FALSE)),"",VLOOKUP($F92,Risk_Assessment!$A:$N,8,FALSE))</f>
        <v>Is the backwashing regime operated to the design manual (including cycle length, uneven scour, pump failure, loss of filter media)</v>
      </c>
      <c r="C92" s="121"/>
      <c r="D92" s="121"/>
      <c r="E92" s="121">
        <f>IF(ISERROR(VLOOKUP($F92,Risk_Assessment!$A:$N,14,FALSE)),"",VLOOKUP($F92,Risk_Assessment!$A:$N,14,FALSE))</f>
        <v>0</v>
      </c>
      <c r="F92" s="53" t="str">
        <f t="shared" si="2"/>
        <v>TBC88</v>
      </c>
      <c r="G92" s="53">
        <f t="shared" si="3"/>
        <v>88</v>
      </c>
    </row>
    <row r="93" spans="1:7" x14ac:dyDescent="0.25">
      <c r="A93" s="121" t="str">
        <f>IF(ISERROR(VLOOKUP($F93,Risk_Assessment!$A:$N,7,FALSE)),"",VLOOKUP($F93,Risk_Assessment!$A:$N,7,FALSE))</f>
        <v>M8</v>
      </c>
      <c r="B93" s="121" t="str">
        <f>IF(ISERROR(VLOOKUP($F93,Risk_Assessment!$A:$N,8,FALSE)),"",VLOOKUP($F93,Risk_Assessment!$A:$N,8,FALSE))</f>
        <v>Do the filters appear well maintained?</v>
      </c>
      <c r="C93" s="121"/>
      <c r="D93" s="121"/>
      <c r="E93" s="121">
        <f>IF(ISERROR(VLOOKUP($F93,Risk_Assessment!$A:$N,14,FALSE)),"",VLOOKUP($F93,Risk_Assessment!$A:$N,14,FALSE))</f>
        <v>0</v>
      </c>
      <c r="F93" s="53" t="str">
        <f t="shared" si="2"/>
        <v>TBC89</v>
      </c>
      <c r="G93" s="53">
        <f t="shared" si="3"/>
        <v>89</v>
      </c>
    </row>
    <row r="94" spans="1:7" ht="30" x14ac:dyDescent="0.25">
      <c r="A94" s="121" t="str">
        <f>IF(ISERROR(VLOOKUP($F94,Risk_Assessment!$A:$N,7,FALSE)),"",VLOOKUP($F94,Risk_Assessment!$A:$N,7,FALSE))</f>
        <v>M9</v>
      </c>
      <c r="B94" s="121" t="str">
        <f>IF(ISERROR(VLOOKUP($F94,Risk_Assessment!$A:$N,8,FALSE)),"",VLOOKUP($F94,Risk_Assessment!$A:$N,8,FALSE))</f>
        <v>Does the water run to waste when rapid gravity filters are started up?</v>
      </c>
      <c r="C94" s="121"/>
      <c r="D94" s="121"/>
      <c r="E94" s="121">
        <f>IF(ISERROR(VLOOKUP($F94,Risk_Assessment!$A:$N,14,FALSE)),"",VLOOKUP($F94,Risk_Assessment!$A:$N,14,FALSE))</f>
        <v>0</v>
      </c>
      <c r="F94" s="53" t="str">
        <f t="shared" si="2"/>
        <v>TBC90</v>
      </c>
      <c r="G94" s="53">
        <f t="shared" si="3"/>
        <v>90</v>
      </c>
    </row>
    <row r="95" spans="1:7" ht="30" x14ac:dyDescent="0.25">
      <c r="A95" s="121" t="str">
        <f>IF(ISERROR(VLOOKUP($F95,Risk_Assessment!$A:$N,7,FALSE)),"",VLOOKUP($F95,Risk_Assessment!$A:$N,7,FALSE))</f>
        <v>M10</v>
      </c>
      <c r="B95" s="121" t="str">
        <f>IF(ISERROR(VLOOKUP($F95,Risk_Assessment!$A:$N,8,FALSE)),"",VLOOKUP($F95,Risk_Assessment!$A:$N,8,FALSE))</f>
        <v>Can the filters be started up gradually (i.e. not immediately run at full capacity)?</v>
      </c>
      <c r="C95" s="121"/>
      <c r="D95" s="121"/>
      <c r="E95" s="121">
        <f>IF(ISERROR(VLOOKUP($F95,Risk_Assessment!$A:$N,14,FALSE)),"",VLOOKUP($F95,Risk_Assessment!$A:$N,14,FALSE))</f>
        <v>0</v>
      </c>
      <c r="F95" s="53" t="str">
        <f t="shared" si="2"/>
        <v>TBC91</v>
      </c>
      <c r="G95" s="53">
        <f t="shared" si="3"/>
        <v>91</v>
      </c>
    </row>
    <row r="96" spans="1:7" ht="45" x14ac:dyDescent="0.25">
      <c r="A96" s="121" t="str">
        <f>IF(ISERROR(VLOOKUP($F96,Risk_Assessment!$A:$N,7,FALSE)),"",VLOOKUP($F96,Risk_Assessment!$A:$N,7,FALSE))</f>
        <v>M11</v>
      </c>
      <c r="B96" s="121" t="str">
        <f>IF(ISERROR(VLOOKUP($F96,Risk_Assessment!$A:$N,8,FALSE)),"",VLOOKUP($F96,Risk_Assessment!$A:$N,8,FALSE))</f>
        <v>Where Cryptosporidium is potentially present in the raw water, is a turbidity of  less than 1.0 NTU achieved in the filtered water?</v>
      </c>
      <c r="C96" s="121"/>
      <c r="D96" s="121"/>
      <c r="E96" s="121">
        <f>IF(ISERROR(VLOOKUP($F96,Risk_Assessment!$A:$N,14,FALSE)),"",VLOOKUP($F96,Risk_Assessment!$A:$N,14,FALSE))</f>
        <v>0</v>
      </c>
      <c r="F96" s="53" t="str">
        <f t="shared" si="2"/>
        <v>TBC92</v>
      </c>
      <c r="G96" s="53">
        <f t="shared" si="3"/>
        <v>92</v>
      </c>
    </row>
    <row r="97" spans="1:7" x14ac:dyDescent="0.25">
      <c r="A97" s="121" t="str">
        <f>IF(ISERROR(VLOOKUP($F97,Risk_Assessment!$A:$N,7,FALSE)),"",VLOOKUP($F97,Risk_Assessment!$A:$N,7,FALSE))</f>
        <v>M12</v>
      </c>
      <c r="B97" s="121" t="str">
        <f>IF(ISERROR(VLOOKUP($F97,Risk_Assessment!$A:$N,8,FALSE)),"",VLOOKUP($F97,Risk_Assessment!$A:$N,8,FALSE))</f>
        <v>Is the backwash water recycled to head of works?</v>
      </c>
      <c r="C97" s="121"/>
      <c r="D97" s="121"/>
      <c r="E97" s="121">
        <f>IF(ISERROR(VLOOKUP($F97,Risk_Assessment!$A:$N,14,FALSE)),"",VLOOKUP($F97,Risk_Assessment!$A:$N,14,FALSE))</f>
        <v>0</v>
      </c>
      <c r="F97" s="53" t="str">
        <f t="shared" si="2"/>
        <v>TBC93</v>
      </c>
      <c r="G97" s="53">
        <f t="shared" si="3"/>
        <v>93</v>
      </c>
    </row>
    <row r="98" spans="1:7" x14ac:dyDescent="0.25">
      <c r="A98" s="121" t="str">
        <f>IF(ISERROR(VLOOKUP($F98,Risk_Assessment!$A:$N,7,FALSE)),"",VLOOKUP($F98,Risk_Assessment!$A:$N,7,FALSE))</f>
        <v>M13</v>
      </c>
      <c r="B98" s="121" t="str">
        <f>IF(ISERROR(VLOOKUP($F98,Risk_Assessment!$A:$N,8,FALSE)),"",VLOOKUP($F98,Risk_Assessment!$A:$N,8,FALSE))</f>
        <v>Is algal growth apparent in/on filters?</v>
      </c>
      <c r="C98" s="121"/>
      <c r="D98" s="121"/>
      <c r="E98" s="121">
        <f>IF(ISERROR(VLOOKUP($F98,Risk_Assessment!$A:$N,14,FALSE)),"",VLOOKUP($F98,Risk_Assessment!$A:$N,14,FALSE))</f>
        <v>0</v>
      </c>
      <c r="F98" s="53" t="str">
        <f t="shared" si="2"/>
        <v>TBC94</v>
      </c>
      <c r="G98" s="53">
        <f t="shared" si="3"/>
        <v>94</v>
      </c>
    </row>
    <row r="99" spans="1:7" ht="30" x14ac:dyDescent="0.25">
      <c r="A99" s="121" t="str">
        <f>IF(ISERROR(VLOOKUP($F99,Risk_Assessment!$A:$N,7,FALSE)),"",VLOOKUP($F99,Risk_Assessment!$A:$N,7,FALSE))</f>
        <v>M14</v>
      </c>
      <c r="B99" s="121" t="str">
        <f>IF(ISERROR(VLOOKUP($F99,Risk_Assessment!$A:$N,8,FALSE)),"",VLOOKUP($F99,Risk_Assessment!$A:$N,8,FALSE))</f>
        <v>For slow sand filters, is the required ripening period adhered to before putting the water into supply?</v>
      </c>
      <c r="C99" s="121"/>
      <c r="D99" s="121"/>
      <c r="E99" s="121">
        <f>IF(ISERROR(VLOOKUP($F99,Risk_Assessment!$A:$N,14,FALSE)),"",VLOOKUP($F99,Risk_Assessment!$A:$N,14,FALSE))</f>
        <v>0</v>
      </c>
      <c r="F99" s="53" t="str">
        <f t="shared" si="2"/>
        <v>TBC95</v>
      </c>
      <c r="G99" s="53">
        <f t="shared" si="3"/>
        <v>95</v>
      </c>
    </row>
    <row r="100" spans="1:7" x14ac:dyDescent="0.25">
      <c r="A100" s="121" t="str">
        <f>IF(ISERROR(VLOOKUP($F100,Risk_Assessment!$A:$N,7,FALSE)),"",VLOOKUP($F100,Risk_Assessment!$A:$N,7,FALSE))</f>
        <v>N1</v>
      </c>
      <c r="B100" s="121" t="str">
        <f>IF(ISERROR(VLOOKUP($F100,Risk_Assessment!$A:$N,8,FALSE)),"",VLOOKUP($F100,Risk_Assessment!$A:$N,8,FALSE))</f>
        <v>Has the GAC been installed as per the design specification?</v>
      </c>
      <c r="C100" s="121"/>
      <c r="D100" s="121"/>
      <c r="E100" s="121">
        <f>IF(ISERROR(VLOOKUP($F100,Risk_Assessment!$A:$N,14,FALSE)),"",VLOOKUP($F100,Risk_Assessment!$A:$N,14,FALSE))</f>
        <v>0</v>
      </c>
      <c r="F100" s="53" t="str">
        <f t="shared" si="2"/>
        <v>TBC96</v>
      </c>
      <c r="G100" s="53">
        <f t="shared" si="3"/>
        <v>96</v>
      </c>
    </row>
    <row r="101" spans="1:7" ht="30" x14ac:dyDescent="0.25">
      <c r="A101" s="121" t="str">
        <f>IF(ISERROR(VLOOKUP($F101,Risk_Assessment!$A:$N,7,FALSE)),"",VLOOKUP($F101,Risk_Assessment!$A:$N,7,FALSE))</f>
        <v>N2</v>
      </c>
      <c r="B101" s="121" t="str">
        <f>IF(ISERROR(VLOOKUP($F101,Risk_Assessment!$A:$N,8,FALSE)),"",VLOOKUP($F101,Risk_Assessment!$A:$N,8,FALSE))</f>
        <v>Is the GAC design appropriate for the nature of  the raw water quality?</v>
      </c>
      <c r="C101" s="121"/>
      <c r="D101" s="121"/>
      <c r="E101" s="121">
        <f>IF(ISERROR(VLOOKUP($F101,Risk_Assessment!$A:$N,14,FALSE)),"",VLOOKUP($F101,Risk_Assessment!$A:$N,14,FALSE))</f>
        <v>0</v>
      </c>
      <c r="F101" s="53" t="str">
        <f t="shared" si="2"/>
        <v>TBC97</v>
      </c>
      <c r="G101" s="53">
        <f t="shared" si="3"/>
        <v>97</v>
      </c>
    </row>
    <row r="102" spans="1:7" ht="30" x14ac:dyDescent="0.25">
      <c r="A102" s="121" t="str">
        <f>IF(ISERROR(VLOOKUP($F102,Risk_Assessment!$A:$N,7,FALSE)),"",VLOOKUP($F102,Risk_Assessment!$A:$N,7,FALSE))</f>
        <v>N3</v>
      </c>
      <c r="B102" s="121" t="str">
        <f>IF(ISERROR(VLOOKUP($F102,Risk_Assessment!$A:$N,8,FALSE)),"",VLOOKUP($F102,Risk_Assessment!$A:$N,8,FALSE))</f>
        <v>Is the media depth and composition appropriate for the nature of the raw water quality?</v>
      </c>
      <c r="C102" s="121"/>
      <c r="D102" s="121"/>
      <c r="E102" s="121">
        <f>IF(ISERROR(VLOOKUP($F102,Risk_Assessment!$A:$N,14,FALSE)),"",VLOOKUP($F102,Risk_Assessment!$A:$N,14,FALSE))</f>
        <v>0</v>
      </c>
      <c r="F102" s="53" t="str">
        <f t="shared" si="2"/>
        <v>TBC98</v>
      </c>
      <c r="G102" s="53">
        <f t="shared" si="3"/>
        <v>98</v>
      </c>
    </row>
    <row r="103" spans="1:7" ht="30" x14ac:dyDescent="0.25">
      <c r="A103" s="121" t="str">
        <f>IF(ISERROR(VLOOKUP($F103,Risk_Assessment!$A:$N,7,FALSE)),"",VLOOKUP($F103,Risk_Assessment!$A:$N,7,FALSE))</f>
        <v>N4</v>
      </c>
      <c r="B103" s="121" t="str">
        <f>IF(ISERROR(VLOOKUP($F103,Risk_Assessment!$A:$N,8,FALSE)),"",VLOOKUP($F103,Risk_Assessment!$A:$N,8,FALSE))</f>
        <v xml:space="preserve">Is the plant regularly operated and maintained according to the design specification? </v>
      </c>
      <c r="C103" s="121"/>
      <c r="D103" s="121"/>
      <c r="E103" s="121">
        <f>IF(ISERROR(VLOOKUP($F103,Risk_Assessment!$A:$N,14,FALSE)),"",VLOOKUP($F103,Risk_Assessment!$A:$N,14,FALSE))</f>
        <v>0</v>
      </c>
      <c r="F103" s="53" t="str">
        <f t="shared" si="2"/>
        <v>TBC99</v>
      </c>
      <c r="G103" s="53">
        <f t="shared" si="3"/>
        <v>99</v>
      </c>
    </row>
    <row r="104" spans="1:7" x14ac:dyDescent="0.25">
      <c r="A104" s="121" t="str">
        <f>IF(ISERROR(VLOOKUP($F104,Risk_Assessment!$A:$N,7,FALSE)),"",VLOOKUP($F104,Risk_Assessment!$A:$N,7,FALSE))</f>
        <v>O1</v>
      </c>
      <c r="B104" s="121" t="str">
        <f>IF(ISERROR(VLOOKUP($F104,Risk_Assessment!$A:$N,8,FALSE)),"",VLOOKUP($F104,Risk_Assessment!$A:$N,8,FALSE))</f>
        <v>Is the treatment plant operating within its design capacity?</v>
      </c>
      <c r="C104" s="121"/>
      <c r="D104" s="121"/>
      <c r="E104" s="121">
        <f>IF(ISERROR(VLOOKUP($F104,Risk_Assessment!$A:$N,14,FALSE)),"",VLOOKUP($F104,Risk_Assessment!$A:$N,14,FALSE))</f>
        <v>0</v>
      </c>
      <c r="F104" s="53" t="str">
        <f t="shared" si="2"/>
        <v>TBC100</v>
      </c>
      <c r="G104" s="53">
        <f t="shared" si="3"/>
        <v>100</v>
      </c>
    </row>
    <row r="105" spans="1:7" ht="30" x14ac:dyDescent="0.25">
      <c r="A105" s="121" t="str">
        <f>IF(ISERROR(VLOOKUP($F105,Risk_Assessment!$A:$N,7,FALSE)),"",VLOOKUP($F105,Risk_Assessment!$A:$N,7,FALSE))</f>
        <v>O2</v>
      </c>
      <c r="B105" s="121" t="str">
        <f>IF(ISERROR(VLOOKUP($F105,Risk_Assessment!$A:$N,8,FALSE)),"",VLOOKUP($F105,Risk_Assessment!$A:$N,8,FALSE))</f>
        <v>Is there adequate pre-treatment (e.g. filtration) in place if required?</v>
      </c>
      <c r="C105" s="121"/>
      <c r="D105" s="121"/>
      <c r="E105" s="121">
        <f>IF(ISERROR(VLOOKUP($F105,Risk_Assessment!$A:$N,14,FALSE)),"",VLOOKUP($F105,Risk_Assessment!$A:$N,14,FALSE))</f>
        <v>0</v>
      </c>
      <c r="F105" s="53" t="str">
        <f t="shared" si="2"/>
        <v>TBC101</v>
      </c>
      <c r="G105" s="53">
        <f t="shared" si="3"/>
        <v>101</v>
      </c>
    </row>
    <row r="106" spans="1:7" x14ac:dyDescent="0.25">
      <c r="A106" s="121" t="str">
        <f>IF(ISERROR(VLOOKUP($F106,Risk_Assessment!$A:$N,7,FALSE)),"",VLOOKUP($F106,Risk_Assessment!$A:$N,7,FALSE))</f>
        <v>O3</v>
      </c>
      <c r="B106" s="121" t="str">
        <f>IF(ISERROR(VLOOKUP($F106,Risk_Assessment!$A:$N,8,FALSE)),"",VLOOKUP($F106,Risk_Assessment!$A:$N,8,FALSE))</f>
        <v>Is the media depth at a minimum to design specification?</v>
      </c>
      <c r="C106" s="121"/>
      <c r="D106" s="121"/>
      <c r="E106" s="121">
        <f>IF(ISERROR(VLOOKUP($F106,Risk_Assessment!$A:$N,14,FALSE)),"",VLOOKUP($F106,Risk_Assessment!$A:$N,14,FALSE))</f>
        <v>0</v>
      </c>
      <c r="F106" s="53" t="str">
        <f t="shared" si="2"/>
        <v>TBC102</v>
      </c>
      <c r="G106" s="53">
        <f t="shared" si="3"/>
        <v>102</v>
      </c>
    </row>
    <row r="107" spans="1:7" ht="30" x14ac:dyDescent="0.25">
      <c r="A107" s="121" t="str">
        <f>IF(ISERROR(VLOOKUP($F107,Risk_Assessment!$A:$N,7,FALSE)),"",VLOOKUP($F107,Risk_Assessment!$A:$N,7,FALSE))</f>
        <v>O4</v>
      </c>
      <c r="B107" s="121" t="str">
        <f>IF(ISERROR(VLOOKUP($F107,Risk_Assessment!$A:$N,8,FALSE)),"",VLOOKUP($F107,Risk_Assessment!$A:$N,8,FALSE))</f>
        <v>Is the ion exchange media composition as per design specification?</v>
      </c>
      <c r="C107" s="121"/>
      <c r="D107" s="121"/>
      <c r="E107" s="121">
        <f>IF(ISERROR(VLOOKUP($F107,Risk_Assessment!$A:$N,14,FALSE)),"",VLOOKUP($F107,Risk_Assessment!$A:$N,14,FALSE))</f>
        <v>0</v>
      </c>
      <c r="F107" s="53" t="str">
        <f t="shared" si="2"/>
        <v>TBC103</v>
      </c>
      <c r="G107" s="53">
        <f t="shared" si="3"/>
        <v>103</v>
      </c>
    </row>
    <row r="108" spans="1:7" x14ac:dyDescent="0.25">
      <c r="A108" s="121" t="str">
        <f>IF(ISERROR(VLOOKUP($F108,Risk_Assessment!$A:$N,7,FALSE)),"",VLOOKUP($F108,Risk_Assessment!$A:$N,7,FALSE))</f>
        <v>O5</v>
      </c>
      <c r="B108" s="121" t="str">
        <f>IF(ISERROR(VLOOKUP($F108,Risk_Assessment!$A:$N,8,FALSE)),"",VLOOKUP($F108,Risk_Assessment!$A:$N,8,FALSE))</f>
        <v>Is there a suitable maintenance schedule?</v>
      </c>
      <c r="C108" s="121"/>
      <c r="D108" s="121"/>
      <c r="E108" s="121">
        <f>IF(ISERROR(VLOOKUP($F108,Risk_Assessment!$A:$N,14,FALSE)),"",VLOOKUP($F108,Risk_Assessment!$A:$N,14,FALSE))</f>
        <v>0</v>
      </c>
      <c r="F108" s="53" t="str">
        <f t="shared" si="2"/>
        <v>TBC104</v>
      </c>
      <c r="G108" s="53">
        <f t="shared" si="3"/>
        <v>104</v>
      </c>
    </row>
    <row r="109" spans="1:7" x14ac:dyDescent="0.25">
      <c r="A109" s="121" t="str">
        <f>IF(ISERROR(VLOOKUP($F109,Risk_Assessment!$A:$N,7,FALSE)),"",VLOOKUP($F109,Risk_Assessment!$A:$N,7,FALSE))</f>
        <v>O6</v>
      </c>
      <c r="B109" s="121" t="str">
        <f>IF(ISERROR(VLOOKUP($F109,Risk_Assessment!$A:$N,8,FALSE)),"",VLOOKUP($F109,Risk_Assessment!$A:$N,8,FALSE))</f>
        <v>Is the regeneration regime as per design specification?</v>
      </c>
      <c r="C109" s="121"/>
      <c r="D109" s="121"/>
      <c r="E109" s="121">
        <f>IF(ISERROR(VLOOKUP($F109,Risk_Assessment!$A:$N,14,FALSE)),"",VLOOKUP($F109,Risk_Assessment!$A:$N,14,FALSE))</f>
        <v>0</v>
      </c>
      <c r="F109" s="53" t="str">
        <f t="shared" si="2"/>
        <v>TBC105</v>
      </c>
      <c r="G109" s="53">
        <f t="shared" si="3"/>
        <v>105</v>
      </c>
    </row>
    <row r="110" spans="1:7" ht="30" x14ac:dyDescent="0.25">
      <c r="A110" s="121" t="str">
        <f>IF(ISERROR(VLOOKUP($F110,Risk_Assessment!$A:$N,7,FALSE)),"",VLOOKUP($F110,Risk_Assessment!$A:$N,7,FALSE))</f>
        <v>P1</v>
      </c>
      <c r="B110" s="121" t="str">
        <f>IF(ISERROR(VLOOKUP($F110,Risk_Assessment!$A:$N,8,FALSE)),"",VLOOKUP($F110,Risk_Assessment!$A:$N,8,FALSE))</f>
        <v>Does the plant design take into account the raw water quality?</v>
      </c>
      <c r="C110" s="121"/>
      <c r="D110" s="121"/>
      <c r="E110" s="121">
        <f>IF(ISERROR(VLOOKUP($F110,Risk_Assessment!$A:$N,14,FALSE)),"",VLOOKUP($F110,Risk_Assessment!$A:$N,14,FALSE))</f>
        <v>0</v>
      </c>
      <c r="F110" s="53" t="str">
        <f t="shared" si="2"/>
        <v>TBC106</v>
      </c>
      <c r="G110" s="53">
        <f t="shared" si="3"/>
        <v>106</v>
      </c>
    </row>
    <row r="111" spans="1:7" ht="30" x14ac:dyDescent="0.25">
      <c r="A111" s="121" t="str">
        <f>IF(ISERROR(VLOOKUP($F111,Risk_Assessment!$A:$N,7,FALSE)),"",VLOOKUP($F111,Risk_Assessment!$A:$N,7,FALSE))</f>
        <v>P2</v>
      </c>
      <c r="B111" s="121" t="str">
        <f>IF(ISERROR(VLOOKUP($F111,Risk_Assessment!$A:$N,8,FALSE)),"",VLOOKUP($F111,Risk_Assessment!$A:$N,8,FALSE))</f>
        <v>Is there adequate pre-treatment to prevent membrane fouling and damage?</v>
      </c>
      <c r="C111" s="121"/>
      <c r="D111" s="121"/>
      <c r="E111" s="121">
        <f>IF(ISERROR(VLOOKUP($F111,Risk_Assessment!$A:$N,14,FALSE)),"",VLOOKUP($F111,Risk_Assessment!$A:$N,14,FALSE))</f>
        <v>0</v>
      </c>
      <c r="F111" s="53" t="str">
        <f t="shared" si="2"/>
        <v>TBC107</v>
      </c>
      <c r="G111" s="53">
        <f t="shared" si="3"/>
        <v>107</v>
      </c>
    </row>
    <row r="112" spans="1:7" ht="30" x14ac:dyDescent="0.25">
      <c r="A112" s="121" t="str">
        <f>IF(ISERROR(VLOOKUP($F112,Risk_Assessment!$A:$N,7,FALSE)),"",VLOOKUP($F112,Risk_Assessment!$A:$N,7,FALSE))</f>
        <v>P3</v>
      </c>
      <c r="B112" s="121" t="str">
        <f>IF(ISERROR(VLOOKUP($F112,Risk_Assessment!$A:$N,8,FALSE)),"",VLOOKUP($F112,Risk_Assessment!$A:$N,8,FALSE))</f>
        <v xml:space="preserve">Are the cleaning regimes (for descaling and antifouling, etc.) being followed as set out in the  design specification? </v>
      </c>
      <c r="C112" s="121"/>
      <c r="D112" s="121"/>
      <c r="E112" s="121">
        <f>IF(ISERROR(VLOOKUP($F112,Risk_Assessment!$A:$N,14,FALSE)),"",VLOOKUP($F112,Risk_Assessment!$A:$N,14,FALSE))</f>
        <v>0</v>
      </c>
      <c r="F112" s="53" t="str">
        <f t="shared" si="2"/>
        <v>TBC108</v>
      </c>
      <c r="G112" s="53">
        <f t="shared" si="3"/>
        <v>108</v>
      </c>
    </row>
    <row r="113" spans="1:7" ht="30" x14ac:dyDescent="0.25">
      <c r="A113" s="121" t="str">
        <f>IF(ISERROR(VLOOKUP($F113,Risk_Assessment!$A:$N,7,FALSE)),"",VLOOKUP($F113,Risk_Assessment!$A:$N,7,FALSE))</f>
        <v>P4</v>
      </c>
      <c r="B113" s="121" t="str">
        <f>IF(ISERROR(VLOOKUP($F113,Risk_Assessment!$A:$N,8,FALSE)),"",VLOOKUP($F113,Risk_Assessment!$A:$N,8,FALSE))</f>
        <v>Are the chemicals used in the process as recommended by the manufacturer?</v>
      </c>
      <c r="C113" s="121"/>
      <c r="D113" s="121"/>
      <c r="E113" s="121">
        <f>IF(ISERROR(VLOOKUP($F113,Risk_Assessment!$A:$N,14,FALSE)),"",VLOOKUP($F113,Risk_Assessment!$A:$N,14,FALSE))</f>
        <v>0</v>
      </c>
      <c r="F113" s="53" t="str">
        <f t="shared" si="2"/>
        <v>TBC109</v>
      </c>
      <c r="G113" s="53">
        <f t="shared" si="3"/>
        <v>109</v>
      </c>
    </row>
    <row r="114" spans="1:7" ht="30" x14ac:dyDescent="0.25">
      <c r="A114" s="121" t="str">
        <f>IF(ISERROR(VLOOKUP($F114,Risk_Assessment!$A:$N,7,FALSE)),"",VLOOKUP($F114,Risk_Assessment!$A:$N,7,FALSE))</f>
        <v>P5</v>
      </c>
      <c r="B114" s="121" t="str">
        <f>IF(ISERROR(VLOOKUP($F114,Risk_Assessment!$A:$N,8,FALSE)),"",VLOOKUP($F114,Risk_Assessment!$A:$N,8,FALSE))</f>
        <v>Is there a procedure to confirm that the integrity of the membrane is maintained?</v>
      </c>
      <c r="C114" s="121"/>
      <c r="D114" s="121"/>
      <c r="E114" s="121">
        <f>IF(ISERROR(VLOOKUP($F114,Risk_Assessment!$A:$N,14,FALSE)),"",VLOOKUP($F114,Risk_Assessment!$A:$N,14,FALSE))</f>
        <v>0</v>
      </c>
      <c r="F114" s="53" t="str">
        <f t="shared" si="2"/>
        <v>TBC110</v>
      </c>
      <c r="G114" s="53">
        <f t="shared" si="3"/>
        <v>110</v>
      </c>
    </row>
    <row r="115" spans="1:7" ht="30" x14ac:dyDescent="0.25">
      <c r="A115" s="121" t="str">
        <f>IF(ISERROR(VLOOKUP($F115,Risk_Assessment!$A:$N,7,FALSE)),"",VLOOKUP($F115,Risk_Assessment!$A:$N,7,FALSE))</f>
        <v>P6</v>
      </c>
      <c r="B115" s="121" t="str">
        <f>IF(ISERROR(VLOOKUP($F115,Risk_Assessment!$A:$N,8,FALSE)),"",VLOOKUP($F115,Risk_Assessment!$A:$N,8,FALSE))</f>
        <v xml:space="preserve">Are the filters replaced as per the manufacturer's specifications (or more frequently)? </v>
      </c>
      <c r="C115" s="121"/>
      <c r="D115" s="121"/>
      <c r="E115" s="121">
        <f>IF(ISERROR(VLOOKUP($F115,Risk_Assessment!$A:$N,14,FALSE)),"",VLOOKUP($F115,Risk_Assessment!$A:$N,14,FALSE))</f>
        <v>0</v>
      </c>
      <c r="F115" s="53" t="str">
        <f t="shared" si="2"/>
        <v>TBC111</v>
      </c>
      <c r="G115" s="53">
        <f t="shared" si="3"/>
        <v>111</v>
      </c>
    </row>
    <row r="116" spans="1:7" ht="30" x14ac:dyDescent="0.25">
      <c r="A116" s="121" t="str">
        <f>IF(ISERROR(VLOOKUP($F116,Risk_Assessment!$A:$N,7,FALSE)),"",VLOOKUP($F116,Risk_Assessment!$A:$N,7,FALSE))</f>
        <v>P7</v>
      </c>
      <c r="B116" s="121" t="str">
        <f>IF(ISERROR(VLOOKUP($F116,Risk_Assessment!$A:$N,8,FALSE)),"",VLOOKUP($F116,Risk_Assessment!$A:$N,8,FALSE))</f>
        <v>Was the raw water quality taken into account when the filters were installed?</v>
      </c>
      <c r="C116" s="121"/>
      <c r="D116" s="121"/>
      <c r="E116" s="121">
        <f>IF(ISERROR(VLOOKUP($F116,Risk_Assessment!$A:$N,14,FALSE)),"",VLOOKUP($F116,Risk_Assessment!$A:$N,14,FALSE))</f>
        <v>0</v>
      </c>
      <c r="F116" s="53" t="str">
        <f t="shared" ref="F116:F179" si="4">CONCATENATE($A$2,G116)</f>
        <v>TBC112</v>
      </c>
      <c r="G116" s="53">
        <f t="shared" si="3"/>
        <v>112</v>
      </c>
    </row>
    <row r="117" spans="1:7" ht="45" x14ac:dyDescent="0.25">
      <c r="A117" s="121" t="str">
        <f>IF(ISERROR(VLOOKUP($F117,Risk_Assessment!$A:$N,7,FALSE)),"",VLOOKUP($F117,Risk_Assessment!$A:$N,7,FALSE))</f>
        <v>Q1</v>
      </c>
      <c r="B117" s="121" t="str">
        <f>IF(ISERROR(VLOOKUP($F117,Risk_Assessment!$A:$N,8,FALSE)),"",VLOOKUP($F117,Risk_Assessment!$A:$N,8,FALSE))</f>
        <v xml:space="preserve">Is there any likelihood of industrial, domestic or boating waste flows in the vicinity of the water intake to the desalination plant? </v>
      </c>
      <c r="C117" s="121"/>
      <c r="D117" s="121"/>
      <c r="E117" s="121">
        <f>IF(ISERROR(VLOOKUP($F117,Risk_Assessment!$A:$N,14,FALSE)),"",VLOOKUP($F117,Risk_Assessment!$A:$N,14,FALSE))</f>
        <v>0</v>
      </c>
      <c r="F117" s="53" t="str">
        <f t="shared" si="4"/>
        <v>TBC113</v>
      </c>
      <c r="G117" s="53">
        <f t="shared" si="3"/>
        <v>113</v>
      </c>
    </row>
    <row r="118" spans="1:7" ht="30" x14ac:dyDescent="0.25">
      <c r="A118" s="121" t="str">
        <f>IF(ISERROR(VLOOKUP($F118,Risk_Assessment!$A:$N,7,FALSE)),"",VLOOKUP($F118,Risk_Assessment!$A:$N,7,FALSE))</f>
        <v>Q2</v>
      </c>
      <c r="B118" s="121" t="str">
        <f>IF(ISERROR(VLOOKUP($F118,Risk_Assessment!$A:$N,8,FALSE)),"",VLOOKUP($F118,Risk_Assessment!$A:$N,8,FALSE))</f>
        <v xml:space="preserve">Could any chemical stores potentially contaminate the supply at the intake? </v>
      </c>
      <c r="C118" s="121"/>
      <c r="D118" s="121"/>
      <c r="E118" s="121">
        <f>IF(ISERROR(VLOOKUP($F118,Risk_Assessment!$A:$N,14,FALSE)),"",VLOOKUP($F118,Risk_Assessment!$A:$N,14,FALSE))</f>
        <v>0</v>
      </c>
      <c r="F118" s="53" t="str">
        <f t="shared" si="4"/>
        <v>TBC114</v>
      </c>
      <c r="G118" s="53">
        <f t="shared" si="3"/>
        <v>114</v>
      </c>
    </row>
    <row r="119" spans="1:7" ht="30" x14ac:dyDescent="0.25">
      <c r="A119" s="121" t="str">
        <f>IF(ISERROR(VLOOKUP($F119,Risk_Assessment!$A:$N,7,FALSE)),"",VLOOKUP($F119,Risk_Assessment!$A:$N,7,FALSE))</f>
        <v>Q3</v>
      </c>
      <c r="B119" s="121" t="str">
        <f>IF(ISERROR(VLOOKUP($F119,Risk_Assessment!$A:$N,8,FALSE)),"",VLOOKUP($F119,Risk_Assessment!$A:$N,8,FALSE))</f>
        <v>Are there variations in source water levels, which affect the ability to abstract water?</v>
      </c>
      <c r="C119" s="121"/>
      <c r="D119" s="121"/>
      <c r="E119" s="121">
        <f>IF(ISERROR(VLOOKUP($F119,Risk_Assessment!$A:$N,14,FALSE)),"",VLOOKUP($F119,Risk_Assessment!$A:$N,14,FALSE))</f>
        <v>0</v>
      </c>
      <c r="F119" s="53" t="str">
        <f t="shared" si="4"/>
        <v>TBC115</v>
      </c>
      <c r="G119" s="53">
        <f t="shared" si="3"/>
        <v>115</v>
      </c>
    </row>
    <row r="120" spans="1:7" ht="30" x14ac:dyDescent="0.25">
      <c r="A120" s="121" t="str">
        <f>IF(ISERROR(VLOOKUP($F120,Risk_Assessment!$A:$N,7,FALSE)),"",VLOOKUP($F120,Risk_Assessment!$A:$N,7,FALSE))</f>
        <v>Q4</v>
      </c>
      <c r="B120" s="121" t="str">
        <f>IF(ISERROR(VLOOKUP($F120,Risk_Assessment!$A:$N,8,FALSE)),"",VLOOKUP($F120,Risk_Assessment!$A:$N,8,FALSE))</f>
        <v>Is there adequate treatment to prevent membrane fouling and damage?</v>
      </c>
      <c r="C120" s="121"/>
      <c r="D120" s="121"/>
      <c r="E120" s="121">
        <f>IF(ISERROR(VLOOKUP($F120,Risk_Assessment!$A:$N,14,FALSE)),"",VLOOKUP($F120,Risk_Assessment!$A:$N,14,FALSE))</f>
        <v>0</v>
      </c>
      <c r="F120" s="53" t="str">
        <f t="shared" si="4"/>
        <v>TBC116</v>
      </c>
      <c r="G120" s="53">
        <f t="shared" si="3"/>
        <v>116</v>
      </c>
    </row>
    <row r="121" spans="1:7" x14ac:dyDescent="0.25">
      <c r="A121" s="121" t="str">
        <f>IF(ISERROR(VLOOKUP($F121,Risk_Assessment!$A:$N,7,FALSE)),"",VLOOKUP($F121,Risk_Assessment!$A:$N,7,FALSE))</f>
        <v>Q5</v>
      </c>
      <c r="B121" s="121" t="str">
        <f>IF(ISERROR(VLOOKUP($F121,Risk_Assessment!$A:$N,8,FALSE)),"",VLOOKUP($F121,Risk_Assessment!$A:$N,8,FALSE))</f>
        <v xml:space="preserve">Are oxidants removed during pretreatment? </v>
      </c>
      <c r="C121" s="121"/>
      <c r="D121" s="121"/>
      <c r="E121" s="121">
        <f>IF(ISERROR(VLOOKUP($F121,Risk_Assessment!$A:$N,14,FALSE)),"",VLOOKUP($F121,Risk_Assessment!$A:$N,14,FALSE))</f>
        <v>0</v>
      </c>
      <c r="F121" s="53" t="str">
        <f t="shared" si="4"/>
        <v>TBC117</v>
      </c>
      <c r="G121" s="53">
        <f t="shared" si="3"/>
        <v>117</v>
      </c>
    </row>
    <row r="122" spans="1:7" ht="30" x14ac:dyDescent="0.25">
      <c r="A122" s="121" t="str">
        <f>IF(ISERROR(VLOOKUP($F122,Risk_Assessment!$A:$N,7,FALSE)),"",VLOOKUP($F122,Risk_Assessment!$A:$N,7,FALSE))</f>
        <v>Q6</v>
      </c>
      <c r="B122" s="121" t="str">
        <f>IF(ISERROR(VLOOKUP($F122,Risk_Assessment!$A:$N,8,FALSE)),"",VLOOKUP($F122,Risk_Assessment!$A:$N,8,FALSE))</f>
        <v>Has the operator mitigated against the demineralisation of the water?</v>
      </c>
      <c r="C122" s="121"/>
      <c r="D122" s="121"/>
      <c r="E122" s="121">
        <f>IF(ISERROR(VLOOKUP($F122,Risk_Assessment!$A:$N,14,FALSE)),"",VLOOKUP($F122,Risk_Assessment!$A:$N,14,FALSE))</f>
        <v>0</v>
      </c>
      <c r="F122" s="53" t="str">
        <f t="shared" si="4"/>
        <v>TBC118</v>
      </c>
      <c r="G122" s="53">
        <f t="shared" si="3"/>
        <v>118</v>
      </c>
    </row>
    <row r="123" spans="1:7" ht="30" x14ac:dyDescent="0.25">
      <c r="A123" s="121" t="str">
        <f>IF(ISERROR(VLOOKUP($F123,Risk_Assessment!$A:$N,7,FALSE)),"",VLOOKUP($F123,Risk_Assessment!$A:$N,7,FALSE))</f>
        <v>Q7</v>
      </c>
      <c r="B123" s="121" t="str">
        <f>IF(ISERROR(VLOOKUP($F123,Risk_Assessment!$A:$N,8,FALSE)),"",VLOOKUP($F123,Risk_Assessment!$A:$N,8,FALSE))</f>
        <v>Is the treated supply blended with other sources of drinking water in distribution?</v>
      </c>
      <c r="C123" s="121"/>
      <c r="D123" s="121"/>
      <c r="E123" s="121">
        <f>IF(ISERROR(VLOOKUP($F123,Risk_Assessment!$A:$N,14,FALSE)),"",VLOOKUP($F123,Risk_Assessment!$A:$N,14,FALSE))</f>
        <v>0</v>
      </c>
      <c r="F123" s="53" t="str">
        <f t="shared" si="4"/>
        <v>TBC119</v>
      </c>
      <c r="G123" s="53">
        <f t="shared" si="3"/>
        <v>119</v>
      </c>
    </row>
    <row r="124" spans="1:7" ht="30" x14ac:dyDescent="0.25">
      <c r="A124" s="121" t="str">
        <f>IF(ISERROR(VLOOKUP($F124,Risk_Assessment!$A:$N,7,FALSE)),"",VLOOKUP($F124,Risk_Assessment!$A:$N,7,FALSE))</f>
        <v>Q8</v>
      </c>
      <c r="B124" s="121" t="str">
        <f>IF(ISERROR(VLOOKUP($F124,Risk_Assessment!$A:$N,8,FALSE)),"",VLOOKUP($F124,Risk_Assessment!$A:$N,8,FALSE))</f>
        <v>Are the chemicals used in the process as recommended by the manufacturer?</v>
      </c>
      <c r="C124" s="121"/>
      <c r="D124" s="121"/>
      <c r="E124" s="121">
        <f>IF(ISERROR(VLOOKUP($F124,Risk_Assessment!$A:$N,14,FALSE)),"",VLOOKUP($F124,Risk_Assessment!$A:$N,14,FALSE))</f>
        <v>0</v>
      </c>
      <c r="F124" s="53" t="str">
        <f t="shared" si="4"/>
        <v>TBC120</v>
      </c>
      <c r="G124" s="53">
        <f t="shared" si="3"/>
        <v>120</v>
      </c>
    </row>
    <row r="125" spans="1:7" ht="30" x14ac:dyDescent="0.25">
      <c r="A125" s="121" t="str">
        <f>IF(ISERROR(VLOOKUP($F125,Risk_Assessment!$A:$N,7,FALSE)),"",VLOOKUP($F125,Risk_Assessment!$A:$N,7,FALSE))</f>
        <v>Q9</v>
      </c>
      <c r="B125" s="121" t="str">
        <f>IF(ISERROR(VLOOKUP($F125,Risk_Assessment!$A:$N,8,FALSE)),"",VLOOKUP($F125,Risk_Assessment!$A:$N,8,FALSE))</f>
        <v>Is the plant design appropriate for the nature of  the raw water quality?</v>
      </c>
      <c r="C125" s="121"/>
      <c r="D125" s="121"/>
      <c r="E125" s="121">
        <f>IF(ISERROR(VLOOKUP($F125,Risk_Assessment!$A:$N,14,FALSE)),"",VLOOKUP($F125,Risk_Assessment!$A:$N,14,FALSE))</f>
        <v>0</v>
      </c>
      <c r="F125" s="53" t="str">
        <f t="shared" si="4"/>
        <v>TBC121</v>
      </c>
      <c r="G125" s="53">
        <f t="shared" si="3"/>
        <v>121</v>
      </c>
    </row>
    <row r="126" spans="1:7" x14ac:dyDescent="0.25">
      <c r="A126" s="121" t="str">
        <f>IF(ISERROR(VLOOKUP($F126,Risk_Assessment!$A:$N,7,FALSE)),"",VLOOKUP($F126,Risk_Assessment!$A:$N,7,FALSE))</f>
        <v>R1</v>
      </c>
      <c r="B126" s="121" t="str">
        <f>IF(ISERROR(VLOOKUP($F126,Risk_Assessment!$A:$N,8,FALSE)),"",VLOOKUP($F126,Risk_Assessment!$A:$N,8,FALSE))</f>
        <v>Is there adequate preliminary treatment in place?</v>
      </c>
      <c r="C126" s="121"/>
      <c r="D126" s="121"/>
      <c r="E126" s="121">
        <f>IF(ISERROR(VLOOKUP($F126,Risk_Assessment!$A:$N,14,FALSE)),"",VLOOKUP($F126,Risk_Assessment!$A:$N,14,FALSE))</f>
        <v>0</v>
      </c>
      <c r="F126" s="53" t="str">
        <f t="shared" si="4"/>
        <v>TBC122</v>
      </c>
      <c r="G126" s="53">
        <f t="shared" si="3"/>
        <v>122</v>
      </c>
    </row>
    <row r="127" spans="1:7" x14ac:dyDescent="0.25">
      <c r="A127" s="121" t="str">
        <f>IF(ISERROR(VLOOKUP($F127,Risk_Assessment!$A:$N,7,FALSE)),"",VLOOKUP($F127,Risk_Assessment!$A:$N,7,FALSE))</f>
        <v>R2</v>
      </c>
      <c r="B127" s="121" t="str">
        <f>IF(ISERROR(VLOOKUP($F127,Risk_Assessment!$A:$N,8,FALSE)),"",VLOOKUP($F127,Risk_Assessment!$A:$N,8,FALSE))</f>
        <v>Is there a validation certificate for the UV system?</v>
      </c>
      <c r="C127" s="121"/>
      <c r="D127" s="121"/>
      <c r="E127" s="121">
        <f>IF(ISERROR(VLOOKUP($F127,Risk_Assessment!$A:$N,14,FALSE)),"",VLOOKUP($F127,Risk_Assessment!$A:$N,14,FALSE))</f>
        <v>0</v>
      </c>
      <c r="F127" s="53" t="str">
        <f t="shared" si="4"/>
        <v>TBC123</v>
      </c>
      <c r="G127" s="53">
        <f t="shared" si="3"/>
        <v>123</v>
      </c>
    </row>
    <row r="128" spans="1:7" x14ac:dyDescent="0.25">
      <c r="A128" s="121" t="str">
        <f>IF(ISERROR(VLOOKUP($F128,Risk_Assessment!$A:$N,7,FALSE)),"",VLOOKUP($F128,Risk_Assessment!$A:$N,7,FALSE))</f>
        <v>R3</v>
      </c>
      <c r="B128" s="121" t="str">
        <f>IF(ISERROR(VLOOKUP($F128,Risk_Assessment!$A:$N,8,FALSE)),"",VLOOKUP($F128,Risk_Assessment!$A:$N,8,FALSE))</f>
        <v>Can water be supplied if the U.V. is not operational?</v>
      </c>
      <c r="C128" s="121"/>
      <c r="D128" s="121"/>
      <c r="E128" s="121">
        <f>IF(ISERROR(VLOOKUP($F128,Risk_Assessment!$A:$N,14,FALSE)),"",VLOOKUP($F128,Risk_Assessment!$A:$N,14,FALSE))</f>
        <v>0</v>
      </c>
      <c r="F128" s="53" t="str">
        <f t="shared" si="4"/>
        <v>TBC124</v>
      </c>
      <c r="G128" s="53">
        <f t="shared" si="3"/>
        <v>124</v>
      </c>
    </row>
    <row r="129" spans="1:7" ht="30" x14ac:dyDescent="0.25">
      <c r="A129" s="121" t="str">
        <f>IF(ISERROR(VLOOKUP($F129,Risk_Assessment!$A:$N,7,FALSE)),"",VLOOKUP($F129,Risk_Assessment!$A:$N,7,FALSE))</f>
        <v>R4</v>
      </c>
      <c r="B129" s="121" t="str">
        <f>IF(ISERROR(VLOOKUP($F129,Risk_Assessment!$A:$N,8,FALSE)),"",VLOOKUP($F129,Risk_Assessment!$A:$N,8,FALSE))</f>
        <v>Is the UV operating within its validated range for the product type or lamp?</v>
      </c>
      <c r="C129" s="121"/>
      <c r="D129" s="121"/>
      <c r="E129" s="121">
        <f>IF(ISERROR(VLOOKUP($F129,Risk_Assessment!$A:$N,14,FALSE)),"",VLOOKUP($F129,Risk_Assessment!$A:$N,14,FALSE))</f>
        <v>0</v>
      </c>
      <c r="F129" s="53" t="str">
        <f t="shared" si="4"/>
        <v>TBC125</v>
      </c>
      <c r="G129" s="53">
        <f t="shared" si="3"/>
        <v>125</v>
      </c>
    </row>
    <row r="130" spans="1:7" ht="30" x14ac:dyDescent="0.25">
      <c r="A130" s="121" t="str">
        <f>IF(ISERROR(VLOOKUP($F130,Risk_Assessment!$A:$N,7,FALSE)),"",VLOOKUP($F130,Risk_Assessment!$A:$N,7,FALSE))</f>
        <v>R5</v>
      </c>
      <c r="B130" s="121" t="str">
        <f>IF(ISERROR(VLOOKUP($F130,Risk_Assessment!$A:$N,8,FALSE)),"",VLOOKUP($F130,Risk_Assessment!$A:$N,8,FALSE))</f>
        <v>Is the equipment regularly maintained e.g. bulb replacement, cleaning?</v>
      </c>
      <c r="C130" s="121"/>
      <c r="D130" s="121"/>
      <c r="E130" s="121">
        <f>IF(ISERROR(VLOOKUP($F130,Risk_Assessment!$A:$N,14,FALSE)),"",VLOOKUP($F130,Risk_Assessment!$A:$N,14,FALSE))</f>
        <v>0</v>
      </c>
      <c r="F130" s="53" t="str">
        <f t="shared" si="4"/>
        <v>TBC126</v>
      </c>
      <c r="G130" s="53">
        <f t="shared" si="3"/>
        <v>126</v>
      </c>
    </row>
    <row r="131" spans="1:7" ht="30" x14ac:dyDescent="0.25">
      <c r="A131" s="121" t="str">
        <f>IF(ISERROR(VLOOKUP($F131,Risk_Assessment!$A:$N,7,FALSE)),"",VLOOKUP($F131,Risk_Assessment!$A:$N,7,FALSE))</f>
        <v>S1</v>
      </c>
      <c r="B131" s="121" t="str">
        <f>IF(ISERROR(VLOOKUP($F131,Risk_Assessment!$A:$N,8,FALSE)),"",VLOOKUP($F131,Risk_Assessment!$A:$N,8,FALSE))</f>
        <v>Is there a backup/standby system for automatic chlorine dosing or an automatic shutdown arrangement?</v>
      </c>
      <c r="C131" s="121"/>
      <c r="D131" s="121"/>
      <c r="E131" s="121">
        <f>IF(ISERROR(VLOOKUP($F131,Risk_Assessment!$A:$N,14,FALSE)),"",VLOOKUP($F131,Risk_Assessment!$A:$N,14,FALSE))</f>
        <v>0</v>
      </c>
      <c r="F131" s="53" t="str">
        <f t="shared" si="4"/>
        <v>TBC127</v>
      </c>
      <c r="G131" s="53">
        <f t="shared" si="3"/>
        <v>127</v>
      </c>
    </row>
    <row r="132" spans="1:7" ht="30" x14ac:dyDescent="0.25">
      <c r="A132" s="121" t="str">
        <f>IF(ISERROR(VLOOKUP($F132,Risk_Assessment!$A:$N,7,FALSE)),"",VLOOKUP($F132,Risk_Assessment!$A:$N,7,FALSE))</f>
        <v>S2</v>
      </c>
      <c r="B132" s="121" t="str">
        <f>IF(ISERROR(VLOOKUP($F132,Risk_Assessment!$A:$N,8,FALSE)),"",VLOOKUP($F132,Risk_Assessment!$A:$N,8,FALSE))</f>
        <v>Is there evidence that maintenance has been carried out of the disinfection system within the last 12 months?</v>
      </c>
      <c r="C132" s="121"/>
      <c r="D132" s="121"/>
      <c r="E132" s="121">
        <f>IF(ISERROR(VLOOKUP($F132,Risk_Assessment!$A:$N,14,FALSE)),"",VLOOKUP($F132,Risk_Assessment!$A:$N,14,FALSE))</f>
        <v>0</v>
      </c>
      <c r="F132" s="53" t="str">
        <f t="shared" si="4"/>
        <v>TBC128</v>
      </c>
      <c r="G132" s="53">
        <f t="shared" si="3"/>
        <v>128</v>
      </c>
    </row>
    <row r="133" spans="1:7" ht="30" x14ac:dyDescent="0.25">
      <c r="A133" s="121" t="str">
        <f>IF(ISERROR(VLOOKUP($F133,Risk_Assessment!$A:$N,7,FALSE)),"",VLOOKUP($F133,Risk_Assessment!$A:$N,7,FALSE))</f>
        <v>S3</v>
      </c>
      <c r="B133" s="121" t="str">
        <f>IF(ISERROR(VLOOKUP($F133,Risk_Assessment!$A:$N,8,FALSE)),"",VLOOKUP($F133,Risk_Assessment!$A:$N,8,FALSE))</f>
        <v>Is there an appropriate alarm in the event of loss of chlorine dosing?</v>
      </c>
      <c r="C133" s="121"/>
      <c r="D133" s="121"/>
      <c r="E133" s="121">
        <f>IF(ISERROR(VLOOKUP($F133,Risk_Assessment!$A:$N,14,FALSE)),"",VLOOKUP($F133,Risk_Assessment!$A:$N,14,FALSE))</f>
        <v>0</v>
      </c>
      <c r="F133" s="53" t="str">
        <f t="shared" si="4"/>
        <v>TBC129</v>
      </c>
      <c r="G133" s="53">
        <f t="shared" si="3"/>
        <v>129</v>
      </c>
    </row>
    <row r="134" spans="1:7" ht="30" x14ac:dyDescent="0.25">
      <c r="A134" s="121" t="str">
        <f>IF(ISERROR(VLOOKUP($F134,Risk_Assessment!$A:$N,7,FALSE)),"",VLOOKUP($F134,Risk_Assessment!$A:$N,7,FALSE))</f>
        <v>S4</v>
      </c>
      <c r="B134" s="121" t="str">
        <f>IF(ISERROR(VLOOKUP($F134,Risk_Assessment!$A:$N,8,FALSE)),"",VLOOKUP($F134,Risk_Assessment!$A:$N,8,FALSE))</f>
        <v xml:space="preserve">Are the chemicals of drinking water grade i.e. approved for use in drinking water supplies? </v>
      </c>
      <c r="C134" s="121"/>
      <c r="D134" s="121"/>
      <c r="E134" s="121">
        <f>IF(ISERROR(VLOOKUP($F134,Risk_Assessment!$A:$N,14,FALSE)),"",VLOOKUP($F134,Risk_Assessment!$A:$N,14,FALSE))</f>
        <v>0</v>
      </c>
      <c r="F134" s="53" t="str">
        <f t="shared" si="4"/>
        <v>TBC130</v>
      </c>
      <c r="G134" s="53">
        <f t="shared" si="3"/>
        <v>130</v>
      </c>
    </row>
    <row r="135" spans="1:7" x14ac:dyDescent="0.25">
      <c r="A135" s="121" t="str">
        <f>IF(ISERROR(VLOOKUP($F135,Risk_Assessment!$A:$N,7,FALSE)),"",VLOOKUP($F135,Risk_Assessment!$A:$N,7,FALSE))</f>
        <v>S5</v>
      </c>
      <c r="B135" s="121" t="str">
        <f>IF(ISERROR(VLOOKUP($F135,Risk_Assessment!$A:$N,8,FALSE)),"",VLOOKUP($F135,Risk_Assessment!$A:$N,8,FALSE))</f>
        <v>Is the existing dosing effective?</v>
      </c>
      <c r="C135" s="121"/>
      <c r="D135" s="121"/>
      <c r="E135" s="121">
        <f>IF(ISERROR(VLOOKUP($F135,Risk_Assessment!$A:$N,14,FALSE)),"",VLOOKUP($F135,Risk_Assessment!$A:$N,14,FALSE))</f>
        <v>0</v>
      </c>
      <c r="F135" s="53" t="str">
        <f t="shared" si="4"/>
        <v>TBC131</v>
      </c>
      <c r="G135" s="53">
        <f t="shared" ref="G135:G198" si="5">G134+1</f>
        <v>131</v>
      </c>
    </row>
    <row r="136" spans="1:7" ht="30" x14ac:dyDescent="0.25">
      <c r="A136" s="121" t="str">
        <f>IF(ISERROR(VLOOKUP($F136,Risk_Assessment!$A:$N,7,FALSE)),"",VLOOKUP($F136,Risk_Assessment!$A:$N,7,FALSE))</f>
        <v>T1</v>
      </c>
      <c r="B136" s="121" t="str">
        <f>IF(ISERROR(VLOOKUP($F136,Risk_Assessment!$A:$N,8,FALSE)),"",VLOOKUP($F136,Risk_Assessment!$A:$N,8,FALSE))</f>
        <v>Are all chemicals used for water treatment approved and in date?</v>
      </c>
      <c r="C136" s="121"/>
      <c r="D136" s="121"/>
      <c r="E136" s="121">
        <f>IF(ISERROR(VLOOKUP($F136,Risk_Assessment!$A:$N,14,FALSE)),"",VLOOKUP($F136,Risk_Assessment!$A:$N,14,FALSE))</f>
        <v>0</v>
      </c>
      <c r="F136" s="53" t="str">
        <f t="shared" si="4"/>
        <v>TBC132</v>
      </c>
      <c r="G136" s="53">
        <f t="shared" si="5"/>
        <v>132</v>
      </c>
    </row>
    <row r="137" spans="1:7" ht="30" x14ac:dyDescent="0.25">
      <c r="A137" s="121" t="str">
        <f>IF(ISERROR(VLOOKUP($F137,Risk_Assessment!$A:$N,7,FALSE)),"",VLOOKUP($F137,Risk_Assessment!$A:$N,7,FALSE))</f>
        <v>T2</v>
      </c>
      <c r="B137" s="121" t="str">
        <f>IF(ISERROR(VLOOKUP($F137,Risk_Assessment!$A:$N,8,FALSE)),"",VLOOKUP($F137,Risk_Assessment!$A:$N,8,FALSE))</f>
        <v>Are there controls in place for chemical deliveries to avoid chemicals being added to the wrong storage vessel?</v>
      </c>
      <c r="C137" s="121"/>
      <c r="D137" s="121"/>
      <c r="E137" s="121">
        <f>IF(ISERROR(VLOOKUP($F137,Risk_Assessment!$A:$N,14,FALSE)),"",VLOOKUP($F137,Risk_Assessment!$A:$N,14,FALSE))</f>
        <v>0</v>
      </c>
      <c r="F137" s="53" t="str">
        <f t="shared" si="4"/>
        <v>TBC133</v>
      </c>
      <c r="G137" s="53">
        <f t="shared" si="5"/>
        <v>133</v>
      </c>
    </row>
    <row r="138" spans="1:7" ht="30" x14ac:dyDescent="0.25">
      <c r="A138" s="121" t="str">
        <f>IF(ISERROR(VLOOKUP($F138,Risk_Assessment!$A:$N,7,FALSE)),"",VLOOKUP($F138,Risk_Assessment!$A:$N,7,FALSE))</f>
        <v>T3</v>
      </c>
      <c r="B138" s="121" t="str">
        <f>IF(ISERROR(VLOOKUP($F138,Risk_Assessment!$A:$N,8,FALSE)),"",VLOOKUP($F138,Risk_Assessment!$A:$N,8,FALSE))</f>
        <v>Are chemical injection point(s) protected against potential damage e.g. covered, frost proofing, etc?</v>
      </c>
      <c r="C138" s="121"/>
      <c r="D138" s="121"/>
      <c r="E138" s="121">
        <f>IF(ISERROR(VLOOKUP($F138,Risk_Assessment!$A:$N,14,FALSE)),"",VLOOKUP($F138,Risk_Assessment!$A:$N,14,FALSE))</f>
        <v>0</v>
      </c>
      <c r="F138" s="53" t="str">
        <f t="shared" si="4"/>
        <v>TBC134</v>
      </c>
      <c r="G138" s="53">
        <f t="shared" si="5"/>
        <v>134</v>
      </c>
    </row>
    <row r="139" spans="1:7" ht="30" x14ac:dyDescent="0.25">
      <c r="A139" s="121" t="str">
        <f>IF(ISERROR(VLOOKUP($F139,Risk_Assessment!$A:$N,7,FALSE)),"",VLOOKUP($F139,Risk_Assessment!$A:$N,7,FALSE))</f>
        <v>T4</v>
      </c>
      <c r="B139" s="121" t="str">
        <f>IF(ISERROR(VLOOKUP($F139,Risk_Assessment!$A:$N,8,FALSE)),"",VLOOKUP($F139,Risk_Assessment!$A:$N,8,FALSE))</f>
        <v>Are there procedures in place to ensure treatment is re-established after any loss of power supply?</v>
      </c>
      <c r="C139" s="121"/>
      <c r="D139" s="121"/>
      <c r="E139" s="121">
        <f>IF(ISERROR(VLOOKUP($F139,Risk_Assessment!$A:$N,14,FALSE)),"",VLOOKUP($F139,Risk_Assessment!$A:$N,14,FALSE))</f>
        <v>0</v>
      </c>
      <c r="F139" s="53" t="str">
        <f t="shared" si="4"/>
        <v>TBC135</v>
      </c>
      <c r="G139" s="53">
        <f t="shared" si="5"/>
        <v>135</v>
      </c>
    </row>
    <row r="140" spans="1:7" x14ac:dyDescent="0.25">
      <c r="A140" s="121" t="str">
        <f>IF(ISERROR(VLOOKUP($F140,Risk_Assessment!$A:$N,7,FALSE)),"",VLOOKUP($F140,Risk_Assessment!$A:$N,7,FALSE))</f>
        <v>T5</v>
      </c>
      <c r="B140" s="121" t="str">
        <f>IF(ISERROR(VLOOKUP($F140,Risk_Assessment!$A:$N,8,FALSE)),"",VLOOKUP($F140,Risk_Assessment!$A:$N,8,FALSE))</f>
        <v>Is there a power back-up or alternative power supply?</v>
      </c>
      <c r="C140" s="121"/>
      <c r="D140" s="121"/>
      <c r="E140" s="121">
        <f>IF(ISERROR(VLOOKUP($F140,Risk_Assessment!$A:$N,14,FALSE)),"",VLOOKUP($F140,Risk_Assessment!$A:$N,14,FALSE))</f>
        <v>0</v>
      </c>
      <c r="F140" s="53" t="str">
        <f t="shared" si="4"/>
        <v>TBC136</v>
      </c>
      <c r="G140" s="53">
        <f t="shared" si="5"/>
        <v>136</v>
      </c>
    </row>
    <row r="141" spans="1:7" ht="30" x14ac:dyDescent="0.25">
      <c r="A141" s="121" t="str">
        <f>IF(ISERROR(VLOOKUP($F141,Risk_Assessment!$A:$N,7,FALSE)),"",VLOOKUP($F141,Risk_Assessment!$A:$N,7,FALSE))</f>
        <v>T6</v>
      </c>
      <c r="B141" s="121" t="str">
        <f>IF(ISERROR(VLOOKUP($F141,Risk_Assessment!$A:$N,8,FALSE)),"",VLOOKUP($F141,Risk_Assessment!$A:$N,8,FALSE))</f>
        <v>Is the treatment plant adequately protected against vandalism?</v>
      </c>
      <c r="C141" s="121"/>
      <c r="D141" s="121"/>
      <c r="E141" s="121">
        <f>IF(ISERROR(VLOOKUP($F141,Risk_Assessment!$A:$N,14,FALSE)),"",VLOOKUP($F141,Risk_Assessment!$A:$N,14,FALSE))</f>
        <v>0</v>
      </c>
      <c r="F141" s="53" t="str">
        <f t="shared" si="4"/>
        <v>TBC137</v>
      </c>
      <c r="G141" s="53">
        <f t="shared" si="5"/>
        <v>137</v>
      </c>
    </row>
    <row r="142" spans="1:7" ht="30" x14ac:dyDescent="0.25">
      <c r="A142" s="121" t="str">
        <f>IF(ISERROR(VLOOKUP($F142,Risk_Assessment!$A:$N,7,FALSE)),"",VLOOKUP($F142,Risk_Assessment!$A:$N,7,FALSE))</f>
        <v>T7</v>
      </c>
      <c r="B142" s="121" t="str">
        <f>IF(ISERROR(VLOOKUP($F142,Risk_Assessment!$A:$N,8,FALSE)),"",VLOOKUP($F142,Risk_Assessment!$A:$N,8,FALSE))</f>
        <v>Is the site liable to flooding which would result in loss or restriction of treatment process?</v>
      </c>
      <c r="C142" s="121"/>
      <c r="D142" s="121"/>
      <c r="E142" s="121">
        <f>IF(ISERROR(VLOOKUP($F142,Risk_Assessment!$A:$N,14,FALSE)),"",VLOOKUP($F142,Risk_Assessment!$A:$N,14,FALSE))</f>
        <v>0</v>
      </c>
      <c r="F142" s="53" t="str">
        <f t="shared" si="4"/>
        <v>TBC138</v>
      </c>
      <c r="G142" s="53">
        <f t="shared" si="5"/>
        <v>138</v>
      </c>
    </row>
    <row r="143" spans="1:7" ht="30" x14ac:dyDescent="0.25">
      <c r="A143" s="121" t="str">
        <f>IF(ISERROR(VLOOKUP($F143,Risk_Assessment!$A:$N,7,FALSE)),"",VLOOKUP($F143,Risk_Assessment!$A:$N,7,FALSE))</f>
        <v>T8</v>
      </c>
      <c r="B143" s="121" t="str">
        <f>IF(ISERROR(VLOOKUP($F143,Risk_Assessment!$A:$N,8,FALSE)),"",VLOOKUP($F143,Risk_Assessment!$A:$N,8,FALSE))</f>
        <v>Could access to the plant be lost or restricted due to weather extremes or other events?</v>
      </c>
      <c r="C143" s="121"/>
      <c r="D143" s="121"/>
      <c r="E143" s="121">
        <f>IF(ISERROR(VLOOKUP($F143,Risk_Assessment!$A:$N,14,FALSE)),"",VLOOKUP($F143,Risk_Assessment!$A:$N,14,FALSE))</f>
        <v>0</v>
      </c>
      <c r="F143" s="53" t="str">
        <f t="shared" si="4"/>
        <v>TBC139</v>
      </c>
      <c r="G143" s="53">
        <f t="shared" si="5"/>
        <v>139</v>
      </c>
    </row>
    <row r="144" spans="1:7" ht="30" x14ac:dyDescent="0.25">
      <c r="A144" s="121" t="str">
        <f>IF(ISERROR(VLOOKUP($F144,Risk_Assessment!$A:$N,7,FALSE)),"",VLOOKUP($F144,Risk_Assessment!$A:$N,7,FALSE))</f>
        <v>T9</v>
      </c>
      <c r="B144" s="121" t="str">
        <f>IF(ISERROR(VLOOKUP($F144,Risk_Assessment!$A:$N,8,FALSE)),"",VLOOKUP($F144,Risk_Assessment!$A:$N,8,FALSE))</f>
        <v xml:space="preserve">Could adverse weather conditions render the treatment process and/or chemicals ineffective? </v>
      </c>
      <c r="C144" s="121"/>
      <c r="D144" s="121"/>
      <c r="E144" s="121">
        <f>IF(ISERROR(VLOOKUP($F144,Risk_Assessment!$A:$N,14,FALSE)),"",VLOOKUP($F144,Risk_Assessment!$A:$N,14,FALSE))</f>
        <v>0</v>
      </c>
      <c r="F144" s="53" t="str">
        <f t="shared" si="4"/>
        <v>TBC140</v>
      </c>
      <c r="G144" s="53">
        <f t="shared" si="5"/>
        <v>140</v>
      </c>
    </row>
    <row r="145" spans="1:7" x14ac:dyDescent="0.25">
      <c r="A145" s="121" t="str">
        <f>IF(ISERROR(VLOOKUP($F145,Risk_Assessment!$A:$N,7,FALSE)),"",VLOOKUP($F145,Risk_Assessment!$A:$N,7,FALSE))</f>
        <v>T10</v>
      </c>
      <c r="B145" s="121" t="str">
        <f>IF(ISERROR(VLOOKUP($F145,Risk_Assessment!$A:$N,8,FALSE)),"",VLOOKUP($F145,Risk_Assessment!$A:$N,8,FALSE))</f>
        <v>Are stored chemicals or oil adequately bunded?</v>
      </c>
      <c r="C145" s="121"/>
      <c r="D145" s="121"/>
      <c r="E145" s="121">
        <f>IF(ISERROR(VLOOKUP($F145,Risk_Assessment!$A:$N,14,FALSE)),"",VLOOKUP($F145,Risk_Assessment!$A:$N,14,FALSE))</f>
        <v>0</v>
      </c>
      <c r="F145" s="53" t="str">
        <f t="shared" si="4"/>
        <v>TBC141</v>
      </c>
      <c r="G145" s="53">
        <f t="shared" si="5"/>
        <v>141</v>
      </c>
    </row>
    <row r="146" spans="1:7" x14ac:dyDescent="0.25">
      <c r="A146" s="121" t="str">
        <f>IF(ISERROR(VLOOKUP($F146,Risk_Assessment!$A:$N,7,FALSE)),"",VLOOKUP($F146,Risk_Assessment!$A:$N,7,FALSE))</f>
        <v>U1</v>
      </c>
      <c r="B146" s="121" t="str">
        <f>IF(ISERROR(VLOOKUP($F146,Risk_Assessment!$A:$N,8,FALSE)),"",VLOOKUP($F146,Risk_Assessment!$A:$N,8,FALSE))</f>
        <v>Are there appropriate online monitors?</v>
      </c>
      <c r="C146" s="121"/>
      <c r="D146" s="121"/>
      <c r="E146" s="121">
        <f>IF(ISERROR(VLOOKUP($F146,Risk_Assessment!$A:$N,14,FALSE)),"",VLOOKUP($F146,Risk_Assessment!$A:$N,14,FALSE))</f>
        <v>0</v>
      </c>
      <c r="F146" s="53" t="str">
        <f t="shared" si="4"/>
        <v>TBC142</v>
      </c>
      <c r="G146" s="53">
        <f t="shared" si="5"/>
        <v>142</v>
      </c>
    </row>
    <row r="147" spans="1:7" x14ac:dyDescent="0.25">
      <c r="A147" s="121" t="str">
        <f>IF(ISERROR(VLOOKUP($F147,Risk_Assessment!$A:$N,7,FALSE)),"",VLOOKUP($F147,Risk_Assessment!$A:$N,7,FALSE))</f>
        <v>U2</v>
      </c>
      <c r="B147" s="121" t="str">
        <f>IF(ISERROR(VLOOKUP($F147,Risk_Assessment!$A:$N,8,FALSE)),"",VLOOKUP($F147,Risk_Assessment!$A:$N,8,FALSE))</f>
        <v>Are they calibrated and maintained?</v>
      </c>
      <c r="C147" s="121"/>
      <c r="D147" s="121"/>
      <c r="E147" s="121">
        <f>IF(ISERROR(VLOOKUP($F147,Risk_Assessment!$A:$N,14,FALSE)),"",VLOOKUP($F147,Risk_Assessment!$A:$N,14,FALSE))</f>
        <v>0</v>
      </c>
      <c r="F147" s="53" t="str">
        <f t="shared" si="4"/>
        <v>TBC143</v>
      </c>
      <c r="G147" s="53">
        <f t="shared" si="5"/>
        <v>143</v>
      </c>
    </row>
    <row r="148" spans="1:7" x14ac:dyDescent="0.25">
      <c r="A148" s="121" t="str">
        <f>IF(ISERROR(VLOOKUP($F148,Risk_Assessment!$A:$N,7,FALSE)),"",VLOOKUP($F148,Risk_Assessment!$A:$N,7,FALSE))</f>
        <v>U3</v>
      </c>
      <c r="B148" s="121" t="str">
        <f>IF(ISERROR(VLOOKUP($F148,Risk_Assessment!$A:$N,8,FALSE)),"",VLOOKUP($F148,Risk_Assessment!$A:$N,8,FALSE))</f>
        <v>Do the on-line monitors have alarms?</v>
      </c>
      <c r="C148" s="121"/>
      <c r="D148" s="121"/>
      <c r="E148" s="121">
        <f>IF(ISERROR(VLOOKUP($F148,Risk_Assessment!$A:$N,14,FALSE)),"",VLOOKUP($F148,Risk_Assessment!$A:$N,14,FALSE))</f>
        <v>0</v>
      </c>
      <c r="F148" s="53" t="str">
        <f t="shared" si="4"/>
        <v>TBC144</v>
      </c>
      <c r="G148" s="53">
        <f t="shared" si="5"/>
        <v>144</v>
      </c>
    </row>
    <row r="149" spans="1:7" ht="30" x14ac:dyDescent="0.25">
      <c r="A149" s="121" t="str">
        <f>IF(ISERROR(VLOOKUP($F149,Risk_Assessment!$A:$N,7,FALSE)),"",VLOOKUP($F149,Risk_Assessment!$A:$N,7,FALSE))</f>
        <v>U4</v>
      </c>
      <c r="B149" s="121" t="str">
        <f>IF(ISERROR(VLOOKUP($F149,Risk_Assessment!$A:$N,8,FALSE)),"",VLOOKUP($F149,Risk_Assessment!$A:$N,8,FALSE))</f>
        <v>If monitors are not present on the supply, is any on-site testing being carried out?</v>
      </c>
      <c r="C149" s="121"/>
      <c r="D149" s="121"/>
      <c r="E149" s="121">
        <f>IF(ISERROR(VLOOKUP($F149,Risk_Assessment!$A:$N,14,FALSE)),"",VLOOKUP($F149,Risk_Assessment!$A:$N,14,FALSE))</f>
        <v>0</v>
      </c>
      <c r="F149" s="53" t="str">
        <f t="shared" si="4"/>
        <v>TBC145</v>
      </c>
      <c r="G149" s="53">
        <f t="shared" si="5"/>
        <v>145</v>
      </c>
    </row>
    <row r="150" spans="1:7" ht="30" x14ac:dyDescent="0.25">
      <c r="A150" s="121" t="str">
        <f>IF(ISERROR(VLOOKUP($F150,Risk_Assessment!$A:$N,7,FALSE)),"",VLOOKUP($F150,Risk_Assessment!$A:$N,7,FALSE))</f>
        <v>U5</v>
      </c>
      <c r="B150" s="121" t="str">
        <f>IF(ISERROR(VLOOKUP($F150,Risk_Assessment!$A:$N,8,FALSE)),"",VLOOKUP($F150,Risk_Assessment!$A:$N,8,FALSE))</f>
        <v>Is there a basic schematic for the treatment and monitoring equipment?</v>
      </c>
      <c r="C150" s="121"/>
      <c r="D150" s="121"/>
      <c r="E150" s="121">
        <f>IF(ISERROR(VLOOKUP($F150,Risk_Assessment!$A:$N,14,FALSE)),"",VLOOKUP($F150,Risk_Assessment!$A:$N,14,FALSE))</f>
        <v>0</v>
      </c>
      <c r="F150" s="53" t="str">
        <f t="shared" si="4"/>
        <v>TBC146</v>
      </c>
      <c r="G150" s="53">
        <f t="shared" si="5"/>
        <v>146</v>
      </c>
    </row>
    <row r="151" spans="1:7" ht="30" x14ac:dyDescent="0.25">
      <c r="A151" s="121" t="str">
        <f>IF(ISERROR(VLOOKUP($F151,Risk_Assessment!$A:$N,7,FALSE)),"",VLOOKUP($F151,Risk_Assessment!$A:$N,7,FALSE))</f>
        <v>V1</v>
      </c>
      <c r="B151" s="121" t="str">
        <f>IF(ISERROR(VLOOKUP($F151,Risk_Assessment!$A:$N,8,FALSE)),"",VLOOKUP($F151,Risk_Assessment!$A:$N,8,FALSE))</f>
        <v>After treatment is the water fully compliant with quality standards?</v>
      </c>
      <c r="C151" s="121"/>
      <c r="D151" s="121"/>
      <c r="E151" s="121">
        <f>IF(ISERROR(VLOOKUP($F151,Risk_Assessment!$A:$N,14,FALSE)),"",VLOOKUP($F151,Risk_Assessment!$A:$N,14,FALSE))</f>
        <v>0</v>
      </c>
      <c r="F151" s="53" t="str">
        <f t="shared" si="4"/>
        <v>TBC147</v>
      </c>
      <c r="G151" s="53">
        <f t="shared" si="5"/>
        <v>147</v>
      </c>
    </row>
    <row r="152" spans="1:7" ht="45" x14ac:dyDescent="0.25">
      <c r="A152" s="121" t="str">
        <f>IF(ISERROR(VLOOKUP($F152,Risk_Assessment!$A:$N,7,FALSE)),"",VLOOKUP($F152,Risk_Assessment!$A:$N,7,FALSE))</f>
        <v>V2</v>
      </c>
      <c r="B152" s="121" t="str">
        <f>IF(ISERROR(VLOOKUP($F152,Risk_Assessment!$A:$N,8,FALSE)),"",VLOOKUP($F152,Risk_Assessment!$A:$N,8,FALSE))</f>
        <v>Are there latrines, septic tanks, waste pipes, animal enclosures or cess pits present in the vicinity of the distribution system?</v>
      </c>
      <c r="C152" s="121"/>
      <c r="D152" s="121"/>
      <c r="E152" s="121">
        <f>IF(ISERROR(VLOOKUP($F152,Risk_Assessment!$A:$N,14,FALSE)),"",VLOOKUP($F152,Risk_Assessment!$A:$N,14,FALSE))</f>
        <v>0</v>
      </c>
      <c r="F152" s="53" t="str">
        <f t="shared" si="4"/>
        <v>TBC148</v>
      </c>
      <c r="G152" s="53">
        <f t="shared" si="5"/>
        <v>148</v>
      </c>
    </row>
    <row r="153" spans="1:7" ht="30" x14ac:dyDescent="0.25">
      <c r="A153" s="121" t="str">
        <f>IF(ISERROR(VLOOKUP($F153,Risk_Assessment!$A:$N,7,FALSE)),"",VLOOKUP($F153,Risk_Assessment!$A:$N,7,FALSE))</f>
        <v>V3</v>
      </c>
      <c r="B153" s="121" t="str">
        <f>IF(ISERROR(VLOOKUP($F153,Risk_Assessment!$A:$N,8,FALSE)),"",VLOOKUP($F153,Risk_Assessment!$A:$N,8,FALSE))</f>
        <v>Is there evidence of disinfection by-products in the network (e.g. taste problems due to THM's)?</v>
      </c>
      <c r="C153" s="121"/>
      <c r="D153" s="121"/>
      <c r="E153" s="121">
        <f>IF(ISERROR(VLOOKUP($F153,Risk_Assessment!$A:$N,14,FALSE)),"",VLOOKUP($F153,Risk_Assessment!$A:$N,14,FALSE))</f>
        <v>0</v>
      </c>
      <c r="F153" s="53" t="str">
        <f t="shared" si="4"/>
        <v>TBC149</v>
      </c>
      <c r="G153" s="53">
        <f t="shared" si="5"/>
        <v>149</v>
      </c>
    </row>
    <row r="154" spans="1:7" ht="30" x14ac:dyDescent="0.25">
      <c r="A154" s="121" t="str">
        <f>IF(ISERROR(VLOOKUP($F154,Risk_Assessment!$A:$N,7,FALSE)),"",VLOOKUP($F154,Risk_Assessment!$A:$N,7,FALSE))</f>
        <v>V4</v>
      </c>
      <c r="B154" s="121" t="str">
        <f>IF(ISERROR(VLOOKUP($F154,Risk_Assessment!$A:$N,8,FALSE)),"",VLOOKUP($F154,Risk_Assessment!$A:$N,8,FALSE))</f>
        <v>If chlorine disinfection is practiced is there a disinfectant residual in the distribution network?</v>
      </c>
      <c r="C154" s="121"/>
      <c r="D154" s="121"/>
      <c r="E154" s="121">
        <f>IF(ISERROR(VLOOKUP($F154,Risk_Assessment!$A:$N,14,FALSE)),"",VLOOKUP($F154,Risk_Assessment!$A:$N,14,FALSE))</f>
        <v>0</v>
      </c>
      <c r="F154" s="53" t="str">
        <f t="shared" si="4"/>
        <v>TBC150</v>
      </c>
      <c r="G154" s="53">
        <f t="shared" si="5"/>
        <v>150</v>
      </c>
    </row>
    <row r="155" spans="1:7" ht="30" x14ac:dyDescent="0.25">
      <c r="A155" s="121" t="str">
        <f>IF(ISERROR(VLOOKUP($F155,Risk_Assessment!$A:$N,7,FALSE)),"",VLOOKUP($F155,Risk_Assessment!$A:$N,7,FALSE))</f>
        <v>V5</v>
      </c>
      <c r="B155" s="121" t="str">
        <f>IF(ISERROR(VLOOKUP($F155,Risk_Assessment!$A:$N,8,FALSE)),"",VLOOKUP($F155,Risk_Assessment!$A:$N,8,FALSE))</f>
        <v>Is there a suitable written procedure for mains repair and maintenance?</v>
      </c>
      <c r="C155" s="121"/>
      <c r="D155" s="121"/>
      <c r="E155" s="121">
        <f>IF(ISERROR(VLOOKUP($F155,Risk_Assessment!$A:$N,14,FALSE)),"",VLOOKUP($F155,Risk_Assessment!$A:$N,14,FALSE))</f>
        <v>0</v>
      </c>
      <c r="F155" s="53" t="str">
        <f t="shared" si="4"/>
        <v>TBC151</v>
      </c>
      <c r="G155" s="53">
        <f t="shared" si="5"/>
        <v>151</v>
      </c>
    </row>
    <row r="156" spans="1:7" ht="30" x14ac:dyDescent="0.25">
      <c r="A156" s="121" t="str">
        <f>IF(ISERROR(VLOOKUP($F156,Risk_Assessment!$A:$N,7,FALSE)),"",VLOOKUP($F156,Risk_Assessment!$A:$N,7,FALSE))</f>
        <v>V6</v>
      </c>
      <c r="B156" s="121" t="str">
        <f>IF(ISERROR(VLOOKUP($F156,Risk_Assessment!$A:$N,8,FALSE)),"",VLOOKUP($F156,Risk_Assessment!$A:$N,8,FALSE))</f>
        <v>Is there history of any fractures or faults in the distribution system which could allow ingress of contamination?</v>
      </c>
      <c r="C156" s="121"/>
      <c r="D156" s="121"/>
      <c r="E156" s="121">
        <f>IF(ISERROR(VLOOKUP($F156,Risk_Assessment!$A:$N,14,FALSE)),"",VLOOKUP($F156,Risk_Assessment!$A:$N,14,FALSE))</f>
        <v>0</v>
      </c>
      <c r="F156" s="53" t="str">
        <f t="shared" si="4"/>
        <v>TBC152</v>
      </c>
      <c r="G156" s="53">
        <f t="shared" si="5"/>
        <v>152</v>
      </c>
    </row>
    <row r="157" spans="1:7" ht="75" x14ac:dyDescent="0.25">
      <c r="A157" s="121" t="str">
        <f>IF(ISERROR(VLOOKUP($F157,Risk_Assessment!$A:$N,7,FALSE)),"",VLOOKUP($F157,Risk_Assessment!$A:$N,7,FALSE))</f>
        <v>V7</v>
      </c>
      <c r="B157" s="121" t="str">
        <f>IF(ISERROR(VLOOKUP($F157,Risk_Assessment!$A:$N,8,FALSE)),"",VLOOKUP($F157,Risk_Assessment!$A:$N,8,FALSE))</f>
        <v>Is there any other route by which contamination can enter the distribution network via back-flow?  If there is ponding of surface water or poor drainage, could water be pulled into the system during low pressure or changes in pressure, e.g. backflow from hoses, taps, or standpipes?</v>
      </c>
      <c r="C157" s="121"/>
      <c r="D157" s="121"/>
      <c r="E157" s="121">
        <f>IF(ISERROR(VLOOKUP($F157,Risk_Assessment!$A:$N,14,FALSE)),"",VLOOKUP($F157,Risk_Assessment!$A:$N,14,FALSE))</f>
        <v>0</v>
      </c>
      <c r="F157" s="53" t="str">
        <f t="shared" si="4"/>
        <v>TBC153</v>
      </c>
      <c r="G157" s="53">
        <f t="shared" si="5"/>
        <v>153</v>
      </c>
    </row>
    <row r="158" spans="1:7" x14ac:dyDescent="0.25">
      <c r="A158" s="121" t="str">
        <f>IF(ISERROR(VLOOKUP($F158,Risk_Assessment!$A:$N,7,FALSE)),"",VLOOKUP($F158,Risk_Assessment!$A:$N,7,FALSE))</f>
        <v>V8</v>
      </c>
      <c r="B158" s="121" t="str">
        <f>IF(ISERROR(VLOOKUP($F158,Risk_Assessment!$A:$N,8,FALSE)),"",VLOOKUP($F158,Risk_Assessment!$A:$N,8,FALSE))</f>
        <v xml:space="preserve">Is there evidence any pipes are coal tar lined? </v>
      </c>
      <c r="C158" s="121"/>
      <c r="D158" s="121"/>
      <c r="E158" s="121">
        <f>IF(ISERROR(VLOOKUP($F158,Risk_Assessment!$A:$N,14,FALSE)),"",VLOOKUP($F158,Risk_Assessment!$A:$N,14,FALSE))</f>
        <v>0</v>
      </c>
      <c r="F158" s="53" t="str">
        <f t="shared" si="4"/>
        <v>TBC154</v>
      </c>
      <c r="G158" s="53">
        <f t="shared" si="5"/>
        <v>154</v>
      </c>
    </row>
    <row r="159" spans="1:7" ht="30" x14ac:dyDescent="0.25">
      <c r="A159" s="121" t="str">
        <f>IF(ISERROR(VLOOKUP($F159,Risk_Assessment!$A:$N,7,FALSE)),"",VLOOKUP($F159,Risk_Assessment!$A:$N,7,FALSE))</f>
        <v>V9</v>
      </c>
      <c r="B159" s="121" t="str">
        <f>IF(ISERROR(VLOOKUP($F159,Risk_Assessment!$A:$N,8,FALSE)),"",VLOOKUP($F159,Risk_Assessment!$A:$N,8,FALSE))</f>
        <v>Do any third parties have access to hydrants or other points in the distribution system?</v>
      </c>
      <c r="C159" s="121"/>
      <c r="D159" s="121"/>
      <c r="E159" s="121">
        <f>IF(ISERROR(VLOOKUP($F159,Risk_Assessment!$A:$N,14,FALSE)),"",VLOOKUP($F159,Risk_Assessment!$A:$N,14,FALSE))</f>
        <v>0</v>
      </c>
      <c r="F159" s="53" t="str">
        <f t="shared" si="4"/>
        <v>TBC155</v>
      </c>
      <c r="G159" s="53">
        <f t="shared" si="5"/>
        <v>155</v>
      </c>
    </row>
    <row r="160" spans="1:7" ht="60" x14ac:dyDescent="0.25">
      <c r="A160" s="121" t="str">
        <f>IF(ISERROR(VLOOKUP($F160,Risk_Assessment!$A:$N,7,FALSE)),"",VLOOKUP($F160,Risk_Assessment!$A:$N,7,FALSE))</f>
        <v>V10</v>
      </c>
      <c r="B160" s="121" t="str">
        <f>IF(ISERROR(VLOOKUP($F160,Risk_Assessment!$A:$N,8,FALSE)),"",VLOOKUP($F160,Risk_Assessment!$A:$N,8,FALSE))</f>
        <v>Is there potential contamination of plastic pipes through designated contaminated land, oil from generators/household fuel tanks/fuel stores or solvent spillage?</v>
      </c>
      <c r="C160" s="121"/>
      <c r="D160" s="121"/>
      <c r="E160" s="121">
        <f>IF(ISERROR(VLOOKUP($F160,Risk_Assessment!$A:$N,14,FALSE)),"",VLOOKUP($F160,Risk_Assessment!$A:$N,14,FALSE))</f>
        <v>0</v>
      </c>
      <c r="F160" s="53" t="str">
        <f t="shared" si="4"/>
        <v>TBC156</v>
      </c>
      <c r="G160" s="53">
        <f t="shared" si="5"/>
        <v>156</v>
      </c>
    </row>
    <row r="161" spans="1:7" ht="45" x14ac:dyDescent="0.25">
      <c r="A161" s="121" t="str">
        <f>IF(ISERROR(VLOOKUP($F161,Risk_Assessment!$A:$N,7,FALSE)),"",VLOOKUP($F161,Risk_Assessment!$A:$N,7,FALSE))</f>
        <v>V11</v>
      </c>
      <c r="B161" s="121" t="str">
        <f>IF(ISERROR(VLOOKUP($F161,Risk_Assessment!$A:$N,8,FALSE)),"",VLOOKUP($F161,Risk_Assessment!$A:$N,8,FALSE))</f>
        <v xml:space="preserve">Are there any pipes exposed and at risk of damage by any means e.g. vermin, vehicle, UV/sunlight damage, overheating or freezing? </v>
      </c>
      <c r="C161" s="121"/>
      <c r="D161" s="121"/>
      <c r="E161" s="121">
        <f>IF(ISERROR(VLOOKUP($F161,Risk_Assessment!$A:$N,14,FALSE)),"",VLOOKUP($F161,Risk_Assessment!$A:$N,14,FALSE))</f>
        <v>0</v>
      </c>
      <c r="F161" s="53" t="str">
        <f t="shared" si="4"/>
        <v>TBC157</v>
      </c>
      <c r="G161" s="53">
        <f t="shared" si="5"/>
        <v>157</v>
      </c>
    </row>
    <row r="162" spans="1:7" ht="45" x14ac:dyDescent="0.25">
      <c r="A162" s="121" t="str">
        <f>IF(ISERROR(VLOOKUP($F162,Risk_Assessment!$A:$N,7,FALSE)),"",VLOOKUP($F162,Risk_Assessment!$A:$N,7,FALSE))</f>
        <v>V12</v>
      </c>
      <c r="B162" s="121" t="str">
        <f>IF(ISERROR(VLOOKUP($F162,Risk_Assessment!$A:$N,8,FALSE)),"",VLOOKUP($F162,Risk_Assessment!$A:$N,8,FALSE))</f>
        <v>If there are valves in the network which are normally closed, are there measures in place to control when and how they are operated?</v>
      </c>
      <c r="C162" s="121"/>
      <c r="D162" s="121"/>
      <c r="E162" s="121">
        <f>IF(ISERROR(VLOOKUP($F162,Risk_Assessment!$A:$N,14,FALSE)),"",VLOOKUP($F162,Risk_Assessment!$A:$N,14,FALSE))</f>
        <v>0</v>
      </c>
      <c r="F162" s="53" t="str">
        <f t="shared" si="4"/>
        <v>TBC158</v>
      </c>
      <c r="G162" s="53">
        <f t="shared" si="5"/>
        <v>158</v>
      </c>
    </row>
    <row r="163" spans="1:7" x14ac:dyDescent="0.25">
      <c r="A163" s="121" t="str">
        <f>IF(ISERROR(VLOOKUP($F163,Risk_Assessment!$A:$N,7,FALSE)),"",VLOOKUP($F163,Risk_Assessment!$A:$N,7,FALSE))</f>
        <v>V13</v>
      </c>
      <c r="B163" s="121" t="str">
        <f>IF(ISERROR(VLOOKUP($F163,Risk_Assessment!$A:$N,8,FALSE)),"",VLOOKUP($F163,Risk_Assessment!$A:$N,8,FALSE))</f>
        <v>Are there sections of pipework containing stagnant water?</v>
      </c>
      <c r="C163" s="121"/>
      <c r="D163" s="121"/>
      <c r="E163" s="121">
        <f>IF(ISERROR(VLOOKUP($F163,Risk_Assessment!$A:$N,14,FALSE)),"",VLOOKUP($F163,Risk_Assessment!$A:$N,14,FALSE))</f>
        <v>0</v>
      </c>
      <c r="F163" s="53" t="str">
        <f t="shared" si="4"/>
        <v>TBC159</v>
      </c>
      <c r="G163" s="53">
        <f t="shared" si="5"/>
        <v>159</v>
      </c>
    </row>
    <row r="164" spans="1:7" x14ac:dyDescent="0.25">
      <c r="A164" s="121" t="str">
        <f>IF(ISERROR(VLOOKUP($F164,Risk_Assessment!$A:$N,7,FALSE)),"",VLOOKUP($F164,Risk_Assessment!$A:$N,7,FALSE))</f>
        <v>V14</v>
      </c>
      <c r="B164" s="121" t="str">
        <f>IF(ISERROR(VLOOKUP($F164,Risk_Assessment!$A:$N,8,FALSE)),"",VLOOKUP($F164,Risk_Assessment!$A:$N,8,FALSE))</f>
        <v>Where there is copper pipework present, is it corroding?</v>
      </c>
      <c r="C164" s="121"/>
      <c r="D164" s="121"/>
      <c r="E164" s="121">
        <f>IF(ISERROR(VLOOKUP($F164,Risk_Assessment!$A:$N,14,FALSE)),"",VLOOKUP($F164,Risk_Assessment!$A:$N,14,FALSE))</f>
        <v>0</v>
      </c>
      <c r="F164" s="53" t="str">
        <f t="shared" si="4"/>
        <v>TBC160</v>
      </c>
      <c r="G164" s="53">
        <f t="shared" si="5"/>
        <v>160</v>
      </c>
    </row>
    <row r="165" spans="1:7" ht="45" x14ac:dyDescent="0.25">
      <c r="A165" s="121" t="str">
        <f>IF(ISERROR(VLOOKUP($F165,Risk_Assessment!$A:$N,7,FALSE)),"",VLOOKUP($F165,Risk_Assessment!$A:$N,7,FALSE))</f>
        <v>V15</v>
      </c>
      <c r="B165" s="121" t="str">
        <f>IF(ISERROR(VLOOKUP($F165,Risk_Assessment!$A:$N,8,FALSE)),"",VLOOKUP($F165,Risk_Assessment!$A:$N,8,FALSE))</f>
        <v xml:space="preserve">Is there the potential for backflow from commercial premises, domestic premises, unauthorised connections, standpipes or unregulated supplies? </v>
      </c>
      <c r="C165" s="121"/>
      <c r="D165" s="121"/>
      <c r="E165" s="121">
        <f>IF(ISERROR(VLOOKUP($F165,Risk_Assessment!$A:$N,14,FALSE)),"",VLOOKUP($F165,Risk_Assessment!$A:$N,14,FALSE))</f>
        <v>0</v>
      </c>
      <c r="F165" s="53" t="str">
        <f t="shared" si="4"/>
        <v>TBC161</v>
      </c>
      <c r="G165" s="53">
        <f t="shared" si="5"/>
        <v>161</v>
      </c>
    </row>
    <row r="166" spans="1:7" x14ac:dyDescent="0.25">
      <c r="A166" s="121" t="str">
        <f>IF(ISERROR(VLOOKUP($F166,Risk_Assessment!$A:$N,7,FALSE)),"",VLOOKUP($F166,Risk_Assessment!$A:$N,7,FALSE))</f>
        <v>V16</v>
      </c>
      <c r="B166" s="121" t="str">
        <f>IF(ISERROR(VLOOKUP($F166,Risk_Assessment!$A:$N,8,FALSE)),"",VLOOKUP($F166,Risk_Assessment!$A:$N,8,FALSE))</f>
        <v>Are lead pipes present in the supply?</v>
      </c>
      <c r="C166" s="121"/>
      <c r="D166" s="121"/>
      <c r="E166" s="121">
        <f>IF(ISERROR(VLOOKUP($F166,Risk_Assessment!$A:$N,14,FALSE)),"",VLOOKUP($F166,Risk_Assessment!$A:$N,14,FALSE))</f>
        <v>0</v>
      </c>
      <c r="F166" s="53" t="str">
        <f t="shared" si="4"/>
        <v>TBC162</v>
      </c>
      <c r="G166" s="53">
        <f t="shared" si="5"/>
        <v>162</v>
      </c>
    </row>
    <row r="167" spans="1:7" ht="45" x14ac:dyDescent="0.25">
      <c r="A167" s="121" t="str">
        <f>IF(ISERROR(VLOOKUP($F167,Risk_Assessment!$A:$N,7,FALSE)),"",VLOOKUP($F167,Risk_Assessment!$A:$N,7,FALSE))</f>
        <v>V17</v>
      </c>
      <c r="B167" s="121" t="str">
        <f>IF(ISERROR(VLOOKUP($F167,Risk_Assessment!$A:$N,8,FALSE)),"",VLOOKUP($F167,Risk_Assessment!$A:$N,8,FALSE))</f>
        <v>Do all junctions in the supply network, particularly animal watering systems and standpipes, have backflow protection?</v>
      </c>
      <c r="C167" s="121"/>
      <c r="D167" s="121"/>
      <c r="E167" s="121">
        <f>IF(ISERROR(VLOOKUP($F167,Risk_Assessment!$A:$N,14,FALSE)),"",VLOOKUP($F167,Risk_Assessment!$A:$N,14,FALSE))</f>
        <v>0</v>
      </c>
      <c r="F167" s="53" t="str">
        <f t="shared" si="4"/>
        <v>TBC163</v>
      </c>
      <c r="G167" s="53">
        <f t="shared" si="5"/>
        <v>163</v>
      </c>
    </row>
    <row r="168" spans="1:7" ht="45" x14ac:dyDescent="0.25">
      <c r="A168" s="121" t="str">
        <f>IF(ISERROR(VLOOKUP($F168,Risk_Assessment!$A:$N,7,FALSE)),"",VLOOKUP($F168,Risk_Assessment!$A:$N,7,FALSE))</f>
        <v>V18</v>
      </c>
      <c r="B168" s="121" t="str">
        <f>IF(ISERROR(VLOOKUP($F168,Risk_Assessment!$A:$N,8,FALSE)),"",VLOOKUP($F168,Risk_Assessment!$A:$N,8,FALSE))</f>
        <v>Are there any known or potential cross-connections (between different sources, greywater systems, sewage pipes or other waste pipes)?</v>
      </c>
      <c r="C168" s="121"/>
      <c r="D168" s="121"/>
      <c r="E168" s="121">
        <f>IF(ISERROR(VLOOKUP($F168,Risk_Assessment!$A:$N,14,FALSE)),"",VLOOKUP($F168,Risk_Assessment!$A:$N,14,FALSE))</f>
        <v>0</v>
      </c>
      <c r="F168" s="53" t="str">
        <f t="shared" si="4"/>
        <v>TBC164</v>
      </c>
      <c r="G168" s="53">
        <f t="shared" si="5"/>
        <v>164</v>
      </c>
    </row>
    <row r="169" spans="1:7" ht="45" x14ac:dyDescent="0.25">
      <c r="A169" s="121" t="str">
        <f>IF(ISERROR(VLOOKUP($F169,Risk_Assessment!$A:$N,7,FALSE)),"",VLOOKUP($F169,Risk_Assessment!$A:$N,7,FALSE))</f>
        <v>V19</v>
      </c>
      <c r="B169" s="121" t="str">
        <f>IF(ISERROR(VLOOKUP($F169,Risk_Assessment!$A:$N,8,FALSE)),"",VLOOKUP($F169,Risk_Assessment!$A:$N,8,FALSE))</f>
        <v>Have there been complaints or reports of water quality problems (e.g. taste, odours or reports of any aquatic animals (freshwater shrimp, louse or worms)?</v>
      </c>
      <c r="C169" s="121"/>
      <c r="D169" s="121"/>
      <c r="E169" s="121">
        <f>IF(ISERROR(VLOOKUP($F169,Risk_Assessment!$A:$N,14,FALSE)),"",VLOOKUP($F169,Risk_Assessment!$A:$N,14,FALSE))</f>
        <v>0</v>
      </c>
      <c r="F169" s="53" t="str">
        <f t="shared" si="4"/>
        <v>TBC165</v>
      </c>
      <c r="G169" s="53">
        <f t="shared" si="5"/>
        <v>165</v>
      </c>
    </row>
    <row r="170" spans="1:7" ht="30" x14ac:dyDescent="0.25">
      <c r="A170" s="121" t="str">
        <f>IF(ISERROR(VLOOKUP($F170,Risk_Assessment!$A:$N,7,FALSE)),"",VLOOKUP($F170,Risk_Assessment!$A:$N,7,FALSE))</f>
        <v>W1</v>
      </c>
      <c r="B170" s="121" t="str">
        <f>IF(ISERROR(VLOOKUP($F170,Risk_Assessment!$A:$N,8,FALSE)),"",VLOOKUP($F170,Risk_Assessment!$A:$N,8,FALSE))</f>
        <v>Are all treated water reservoirs covered appropriately e.g. No risk of ingress and/or constructed of suitable material?</v>
      </c>
      <c r="C170" s="121"/>
      <c r="D170" s="121"/>
      <c r="E170" s="121">
        <f>IF(ISERROR(VLOOKUP($F170,Risk_Assessment!$A:$N,14,FALSE)),"",VLOOKUP($F170,Risk_Assessment!$A:$N,14,FALSE))</f>
        <v>0</v>
      </c>
      <c r="F170" s="53" t="str">
        <f t="shared" si="4"/>
        <v>TBC166</v>
      </c>
      <c r="G170" s="53">
        <f t="shared" si="5"/>
        <v>166</v>
      </c>
    </row>
    <row r="171" spans="1:7" ht="45" x14ac:dyDescent="0.25">
      <c r="A171" s="121" t="str">
        <f>IF(ISERROR(VLOOKUP($F171,Risk_Assessment!$A:$N,7,FALSE)),"",VLOOKUP($F171,Risk_Assessment!$A:$N,7,FALSE))</f>
        <v>W2</v>
      </c>
      <c r="B171" s="121" t="str">
        <f>IF(ISERROR(VLOOKUP($F171,Risk_Assessment!$A:$N,8,FALSE)),"",VLOOKUP($F171,Risk_Assessment!$A:$N,8,FALSE))</f>
        <v>Are all treated water reservoirs of sufficient structural integrity to prevent ingress of contamination, including covers?</v>
      </c>
      <c r="C171" s="121"/>
      <c r="D171" s="121"/>
      <c r="E171" s="121">
        <f>IF(ISERROR(VLOOKUP($F171,Risk_Assessment!$A:$N,14,FALSE)),"",VLOOKUP($F171,Risk_Assessment!$A:$N,14,FALSE))</f>
        <v>0</v>
      </c>
      <c r="F171" s="53" t="str">
        <f t="shared" si="4"/>
        <v>TBC167</v>
      </c>
      <c r="G171" s="53">
        <f t="shared" si="5"/>
        <v>167</v>
      </c>
    </row>
    <row r="172" spans="1:7" ht="30" x14ac:dyDescent="0.25">
      <c r="A172" s="121" t="str">
        <f>IF(ISERROR(VLOOKUP($F172,Risk_Assessment!$A:$N,7,FALSE)),"",VLOOKUP($F172,Risk_Assessment!$A:$N,7,FALSE))</f>
        <v>W3</v>
      </c>
      <c r="B172" s="121" t="str">
        <f>IF(ISERROR(VLOOKUP($F172,Risk_Assessment!$A:$N,8,FALSE)),"",VLOOKUP($F172,Risk_Assessment!$A:$N,8,FALSE))</f>
        <v>Is the integrity of the reservoir suitably robust against damage by weather or animals?</v>
      </c>
      <c r="C172" s="121"/>
      <c r="D172" s="121"/>
      <c r="E172" s="121">
        <f>IF(ISERROR(VLOOKUP($F172,Risk_Assessment!$A:$N,14,FALSE)),"",VLOOKUP($F172,Risk_Assessment!$A:$N,14,FALSE))</f>
        <v>0</v>
      </c>
      <c r="F172" s="53" t="str">
        <f t="shared" si="4"/>
        <v>TBC168</v>
      </c>
      <c r="G172" s="53">
        <f t="shared" si="5"/>
        <v>168</v>
      </c>
    </row>
    <row r="173" spans="1:7" ht="30" x14ac:dyDescent="0.25">
      <c r="A173" s="121" t="str">
        <f>IF(ISERROR(VLOOKUP($F173,Risk_Assessment!$A:$N,7,FALSE)),"",VLOOKUP($F173,Risk_Assessment!$A:$N,7,FALSE))</f>
        <v>W4</v>
      </c>
      <c r="B173" s="121" t="str">
        <f>IF(ISERROR(VLOOKUP($F173,Risk_Assessment!$A:$N,8,FALSE)),"",VLOOKUP($F173,Risk_Assessment!$A:$N,8,FALSE))</f>
        <v>Are there any waste water pipes, or waste water storage tanks adjacent to the tanks/reservoirs?</v>
      </c>
      <c r="C173" s="121"/>
      <c r="D173" s="121"/>
      <c r="E173" s="121">
        <f>IF(ISERROR(VLOOKUP($F173,Risk_Assessment!$A:$N,14,FALSE)),"",VLOOKUP($F173,Risk_Assessment!$A:$N,14,FALSE))</f>
        <v>0</v>
      </c>
      <c r="F173" s="53" t="str">
        <f t="shared" si="4"/>
        <v>TBC169</v>
      </c>
      <c r="G173" s="53">
        <f t="shared" si="5"/>
        <v>169</v>
      </c>
    </row>
    <row r="174" spans="1:7" ht="30" x14ac:dyDescent="0.25">
      <c r="A174" s="121" t="str">
        <f>IF(ISERROR(VLOOKUP($F174,Risk_Assessment!$A:$N,7,FALSE)),"",VLOOKUP($F174,Risk_Assessment!$A:$N,7,FALSE))</f>
        <v>W5</v>
      </c>
      <c r="B174" s="121" t="str">
        <f>IF(ISERROR(VLOOKUP($F174,Risk_Assessment!$A:$N,8,FALSE)),"",VLOOKUP($F174,Risk_Assessment!$A:$N,8,FALSE))</f>
        <v>Are there any unprotected or inadequately protected access covers and/or vents?</v>
      </c>
      <c r="C174" s="121"/>
      <c r="D174" s="121"/>
      <c r="E174" s="121">
        <f>IF(ISERROR(VLOOKUP($F174,Risk_Assessment!$A:$N,14,FALSE)),"",VLOOKUP($F174,Risk_Assessment!$A:$N,14,FALSE))</f>
        <v>0</v>
      </c>
      <c r="F174" s="53" t="str">
        <f t="shared" si="4"/>
        <v>TBC170</v>
      </c>
      <c r="G174" s="53">
        <f t="shared" si="5"/>
        <v>170</v>
      </c>
    </row>
    <row r="175" spans="1:7" ht="45" x14ac:dyDescent="0.25">
      <c r="A175" s="121" t="str">
        <f>IF(ISERROR(VLOOKUP($F175,Risk_Assessment!$A:$N,7,FALSE)),"",VLOOKUP($F175,Risk_Assessment!$A:$N,7,FALSE))</f>
        <v>W6</v>
      </c>
      <c r="B175" s="121" t="str">
        <f>IF(ISERROR(VLOOKUP($F175,Risk_Assessment!$A:$N,8,FALSE)),"",VLOOKUP($F175,Risk_Assessment!$A:$N,8,FALSE))</f>
        <v>Are any treated water reservoirs adequately protected against solar heat gain, vandalism (deliberate contamination of treated water and unauthorised access)?</v>
      </c>
      <c r="C175" s="121"/>
      <c r="D175" s="121"/>
      <c r="E175" s="121">
        <f>IF(ISERROR(VLOOKUP($F175,Risk_Assessment!$A:$N,14,FALSE)),"",VLOOKUP($F175,Risk_Assessment!$A:$N,14,FALSE))</f>
        <v>0</v>
      </c>
      <c r="F175" s="53" t="str">
        <f t="shared" si="4"/>
        <v>TBC171</v>
      </c>
      <c r="G175" s="53">
        <f t="shared" si="5"/>
        <v>171</v>
      </c>
    </row>
    <row r="176" spans="1:7" ht="30" x14ac:dyDescent="0.25">
      <c r="A176" s="121" t="str">
        <f>IF(ISERROR(VLOOKUP($F176,Risk_Assessment!$A:$N,7,FALSE)),"",VLOOKUP($F176,Risk_Assessment!$A:$N,7,FALSE))</f>
        <v>W7</v>
      </c>
      <c r="B176" s="121" t="str">
        <f>IF(ISERROR(VLOOKUP($F176,Risk_Assessment!$A:$N,8,FALSE)),"",VLOOKUP($F176,Risk_Assessment!$A:$N,8,FALSE))</f>
        <v>Is there a stock-proof fence around any inspection chambers?</v>
      </c>
      <c r="C176" s="121"/>
      <c r="D176" s="121"/>
      <c r="E176" s="121">
        <f>IF(ISERROR(VLOOKUP($F176,Risk_Assessment!$A:$N,14,FALSE)),"",VLOOKUP($F176,Risk_Assessment!$A:$N,14,FALSE))</f>
        <v>0</v>
      </c>
      <c r="F176" s="53" t="str">
        <f t="shared" si="4"/>
        <v>TBC172</v>
      </c>
      <c r="G176" s="53">
        <f t="shared" si="5"/>
        <v>172</v>
      </c>
    </row>
    <row r="177" spans="1:7" ht="30" x14ac:dyDescent="0.25">
      <c r="A177" s="121" t="str">
        <f>IF(ISERROR(VLOOKUP($F177,Risk_Assessment!$A:$N,7,FALSE)),"",VLOOKUP($F177,Risk_Assessment!$A:$N,7,FALSE))</f>
        <v>W8</v>
      </c>
      <c r="B177" s="121" t="str">
        <f>IF(ISERROR(VLOOKUP($F177,Risk_Assessment!$A:$N,8,FALSE)),"",VLOOKUP($F177,Risk_Assessment!$A:$N,8,FALSE))</f>
        <v>Are the reservoirs regularly maintained and cleaned with appropriate records?</v>
      </c>
      <c r="C177" s="121"/>
      <c r="D177" s="121"/>
      <c r="E177" s="121">
        <f>IF(ISERROR(VLOOKUP($F177,Risk_Assessment!$A:$N,14,FALSE)),"",VLOOKUP($F177,Risk_Assessment!$A:$N,14,FALSE))</f>
        <v>0</v>
      </c>
      <c r="F177" s="53" t="str">
        <f t="shared" si="4"/>
        <v>TBC173</v>
      </c>
      <c r="G177" s="53">
        <f t="shared" si="5"/>
        <v>173</v>
      </c>
    </row>
    <row r="178" spans="1:7" ht="30" x14ac:dyDescent="0.25">
      <c r="A178" s="121" t="str">
        <f>IF(ISERROR(VLOOKUP($F178,Risk_Assessment!$A:$N,7,FALSE)),"",VLOOKUP($F178,Risk_Assessment!$A:$N,7,FALSE))</f>
        <v>W9</v>
      </c>
      <c r="B178" s="121" t="str">
        <f>IF(ISERROR(VLOOKUP($F178,Risk_Assessment!$A:$N,8,FALSE)),"",VLOOKUP($F178,Risk_Assessment!$A:$N,8,FALSE))</f>
        <v>Is there a regular turn over of water, such that the capacity of the storage vessel matches demand?</v>
      </c>
      <c r="C178" s="121"/>
      <c r="D178" s="121"/>
      <c r="E178" s="121">
        <f>IF(ISERROR(VLOOKUP($F178,Risk_Assessment!$A:$N,14,FALSE)),"",VLOOKUP($F178,Risk_Assessment!$A:$N,14,FALSE))</f>
        <v>0</v>
      </c>
      <c r="F178" s="53" t="str">
        <f t="shared" si="4"/>
        <v>TBC174</v>
      </c>
      <c r="G178" s="53">
        <f t="shared" si="5"/>
        <v>174</v>
      </c>
    </row>
    <row r="179" spans="1:7" ht="60" x14ac:dyDescent="0.25">
      <c r="A179" s="121" t="str">
        <f>IF(ISERROR(VLOOKUP($F179,Risk_Assessment!$A:$N,7,FALSE)),"",VLOOKUP($F179,Risk_Assessment!$A:$N,7,FALSE))</f>
        <v>X1</v>
      </c>
      <c r="B179" s="121" t="str">
        <f>IF(ISERROR(VLOOKUP($F179,Risk_Assessment!$A:$N,8,FALSE)),"",VLOOKUP($F179,Risk_Assessment!$A:$N,8,FALSE))</f>
        <v>Is the drinking water supply to any customer premises (kitchen tap) supplied via a loft tank? Note; there is no need to inspect loft tanks, just ask for evidence. If no, move on to question X4.</v>
      </c>
      <c r="C179" s="121"/>
      <c r="D179" s="121"/>
      <c r="E179" s="121">
        <f>IF(ISERROR(VLOOKUP($F179,Risk_Assessment!$A:$N,14,FALSE)),"",VLOOKUP($F179,Risk_Assessment!$A:$N,14,FALSE))</f>
        <v>0</v>
      </c>
      <c r="F179" s="53" t="str">
        <f t="shared" si="4"/>
        <v>TBC175</v>
      </c>
      <c r="G179" s="53">
        <f t="shared" si="5"/>
        <v>175</v>
      </c>
    </row>
    <row r="180" spans="1:7" x14ac:dyDescent="0.25">
      <c r="A180" s="121" t="str">
        <f>IF(ISERROR(VLOOKUP($F180,Risk_Assessment!$A:$N,7,FALSE)),"",VLOOKUP($F180,Risk_Assessment!$A:$N,7,FALSE))</f>
        <v>X2</v>
      </c>
      <c r="B180" s="121" t="str">
        <f>IF(ISERROR(VLOOKUP($F180,Risk_Assessment!$A:$N,8,FALSE)),"",VLOOKUP($F180,Risk_Assessment!$A:$N,8,FALSE))</f>
        <v>If yes, do all loft tanks have a robust vermin proof cover?</v>
      </c>
      <c r="C180" s="121"/>
      <c r="D180" s="121"/>
      <c r="E180" s="121">
        <f>IF(ISERROR(VLOOKUP($F180,Risk_Assessment!$A:$N,14,FALSE)),"",VLOOKUP($F180,Risk_Assessment!$A:$N,14,FALSE))</f>
        <v>0</v>
      </c>
      <c r="F180" s="53" t="str">
        <f t="shared" ref="F180:F212" si="6">CONCATENATE($A$2,G180)</f>
        <v>TBC176</v>
      </c>
      <c r="G180" s="53">
        <f t="shared" si="5"/>
        <v>176</v>
      </c>
    </row>
    <row r="181" spans="1:7" ht="30" x14ac:dyDescent="0.25">
      <c r="A181" s="121" t="str">
        <f>IF(ISERROR(VLOOKUP($F181,Risk_Assessment!$A:$N,7,FALSE)),"",VLOOKUP($F181,Risk_Assessment!$A:$N,7,FALSE))</f>
        <v>X3</v>
      </c>
      <c r="B181" s="121" t="str">
        <f>IF(ISERROR(VLOOKUP($F181,Risk_Assessment!$A:$N,8,FALSE)),"",VLOOKUP($F181,Risk_Assessment!$A:$N,8,FALSE))</f>
        <v>If yes, is there evidence the loft tanks are cleaned at least once per year?</v>
      </c>
      <c r="C181" s="121"/>
      <c r="D181" s="121"/>
      <c r="E181" s="121">
        <f>IF(ISERROR(VLOOKUP($F181,Risk_Assessment!$A:$N,14,FALSE)),"",VLOOKUP($F181,Risk_Assessment!$A:$N,14,FALSE))</f>
        <v>0</v>
      </c>
      <c r="F181" s="53" t="str">
        <f t="shared" si="6"/>
        <v>TBC177</v>
      </c>
      <c r="G181" s="53">
        <f t="shared" si="5"/>
        <v>177</v>
      </c>
    </row>
    <row r="182" spans="1:7" x14ac:dyDescent="0.25">
      <c r="A182" s="121" t="str">
        <f>IF(ISERROR(VLOOKUP($F182,Risk_Assessment!$A:$N,7,FALSE)),"",VLOOKUP($F182,Risk_Assessment!$A:$N,7,FALSE))</f>
        <v>X4</v>
      </c>
      <c r="B182" s="121" t="str">
        <f>IF(ISERROR(VLOOKUP($F182,Risk_Assessment!$A:$N,8,FALSE)),"",VLOOKUP($F182,Risk_Assessment!$A:$N,8,FALSE))</f>
        <v>Is there any lead pipe work within the properties?</v>
      </c>
      <c r="C182" s="121"/>
      <c r="D182" s="121"/>
      <c r="E182" s="121">
        <f>IF(ISERROR(VLOOKUP($F182,Risk_Assessment!$A:$N,14,FALSE)),"",VLOOKUP($F182,Risk_Assessment!$A:$N,14,FALSE))</f>
        <v>0</v>
      </c>
      <c r="F182" s="53" t="str">
        <f t="shared" si="6"/>
        <v>TBC178</v>
      </c>
      <c r="G182" s="53">
        <f t="shared" si="5"/>
        <v>178</v>
      </c>
    </row>
    <row r="183" spans="1:7" ht="30" x14ac:dyDescent="0.25">
      <c r="A183" s="121" t="str">
        <f>IF(ISERROR(VLOOKUP($F183,Risk_Assessment!$A:$N,7,FALSE)),"",VLOOKUP($F183,Risk_Assessment!$A:$N,7,FALSE))</f>
        <v>X5</v>
      </c>
      <c r="B183" s="121" t="str">
        <f>IF(ISERROR(VLOOKUP($F183,Risk_Assessment!$A:$N,8,FALSE)),"",VLOOKUP($F183,Risk_Assessment!$A:$N,8,FALSE))</f>
        <v>Is the water at the consumers tap clear, taste and odour-free?</v>
      </c>
      <c r="C183" s="121"/>
      <c r="D183" s="121"/>
      <c r="E183" s="121">
        <f>IF(ISERROR(VLOOKUP($F183,Risk_Assessment!$A:$N,14,FALSE)),"",VLOOKUP($F183,Risk_Assessment!$A:$N,14,FALSE))</f>
        <v>0</v>
      </c>
      <c r="F183" s="53" t="str">
        <f t="shared" si="6"/>
        <v>TBC179</v>
      </c>
      <c r="G183" s="53">
        <f t="shared" si="5"/>
        <v>179</v>
      </c>
    </row>
    <row r="184" spans="1:7" ht="30" x14ac:dyDescent="0.25">
      <c r="A184" s="121" t="str">
        <f>IF(ISERROR(VLOOKUP($F184,Risk_Assessment!$A:$N,7,FALSE)),"",VLOOKUP($F184,Risk_Assessment!$A:$N,7,FALSE))</f>
        <v>X6</v>
      </c>
      <c r="B184" s="121" t="str">
        <f>IF(ISERROR(VLOOKUP($F184,Risk_Assessment!$A:$N,8,FALSE)),"",VLOOKUP($F184,Risk_Assessment!$A:$N,8,FALSE))</f>
        <v>Is there adequate backflow protection for any rainwater harvesting systems in place at any of the properties?</v>
      </c>
      <c r="C184" s="121"/>
      <c r="D184" s="121"/>
      <c r="E184" s="121">
        <f>IF(ISERROR(VLOOKUP($F184,Risk_Assessment!$A:$N,14,FALSE)),"",VLOOKUP($F184,Risk_Assessment!$A:$N,14,FALSE))</f>
        <v>0</v>
      </c>
      <c r="F184" s="53" t="str">
        <f t="shared" si="6"/>
        <v>TBC180</v>
      </c>
      <c r="G184" s="53">
        <f t="shared" si="5"/>
        <v>180</v>
      </c>
    </row>
    <row r="185" spans="1:7" ht="30" x14ac:dyDescent="0.25">
      <c r="A185" s="121" t="str">
        <f>IF(ISERROR(VLOOKUP($F185,Risk_Assessment!$A:$N,7,FALSE)),"",VLOOKUP($F185,Risk_Assessment!$A:$N,7,FALSE))</f>
        <v>Y1</v>
      </c>
      <c r="B185" s="121" t="str">
        <f>IF(ISERROR(VLOOKUP($F185,Risk_Assessment!$A:$N,8,FALSE)),"",VLOOKUP($F185,Risk_Assessment!$A:$N,8,FALSE))</f>
        <v>Is the treatment system maintained to the manufacturer's instructions (filter changeover, cleaning)?</v>
      </c>
      <c r="C185" s="121"/>
      <c r="D185" s="121"/>
      <c r="E185" s="121">
        <f>IF(ISERROR(VLOOKUP($F185,Risk_Assessment!$A:$N,14,FALSE)),"",VLOOKUP($F185,Risk_Assessment!$A:$N,14,FALSE))</f>
        <v>0</v>
      </c>
      <c r="F185" s="53" t="str">
        <f t="shared" si="6"/>
        <v>TBC181</v>
      </c>
      <c r="G185" s="53">
        <f t="shared" si="5"/>
        <v>181</v>
      </c>
    </row>
    <row r="186" spans="1:7" ht="30" x14ac:dyDescent="0.25">
      <c r="A186" s="121" t="str">
        <f>IF(ISERROR(VLOOKUP($F186,Risk_Assessment!$A:$N,7,FALSE)),"",VLOOKUP($F186,Risk_Assessment!$A:$N,7,FALSE))</f>
        <v>Y2</v>
      </c>
      <c r="B186" s="121" t="str">
        <f>IF(ISERROR(VLOOKUP($F186,Risk_Assessment!$A:$N,8,FALSE)),"",VLOOKUP($F186,Risk_Assessment!$A:$N,8,FALSE))</f>
        <v>Is the design of the individual treatment system appropriate for the nature of  the raw water quality?</v>
      </c>
      <c r="C186" s="121"/>
      <c r="D186" s="121"/>
      <c r="E186" s="121">
        <f>IF(ISERROR(VLOOKUP($F186,Risk_Assessment!$A:$N,14,FALSE)),"",VLOOKUP($F186,Risk_Assessment!$A:$N,14,FALSE))</f>
        <v>0</v>
      </c>
      <c r="F186" s="53" t="str">
        <f t="shared" si="6"/>
        <v>TBC182</v>
      </c>
      <c r="G186" s="53">
        <f t="shared" si="5"/>
        <v>182</v>
      </c>
    </row>
    <row r="187" spans="1:7" ht="60" x14ac:dyDescent="0.25">
      <c r="A187" s="121" t="str">
        <f>IF(ISERROR(VLOOKUP($F187,Risk_Assessment!$A:$N,7,FALSE)),"",VLOOKUP($F187,Risk_Assessment!$A:$N,7,FALSE))</f>
        <v>Z1</v>
      </c>
      <c r="B187" s="121" t="str">
        <f>IF(ISERROR(VLOOKUP($F187,Risk_Assessment!$A:$N,8,FALSE)),"",VLOOKUP($F187,Risk_Assessment!$A:$N,8,FALSE))</f>
        <v>CONFIDENCE IN MANAGEMENT?    To determine the risk rating for this section, answer questions Z2 to Z27 to inform the answer to Z1.There should only one risk rating for this section in Z1.</v>
      </c>
      <c r="C187" s="121"/>
      <c r="D187" s="121"/>
      <c r="E187" s="121">
        <f>IF(ISERROR(VLOOKUP($F187,Risk_Assessment!$A:$N,14,FALSE)),"",VLOOKUP($F187,Risk_Assessment!$A:$N,14,FALSE))</f>
        <v>0</v>
      </c>
      <c r="F187" s="53" t="str">
        <f t="shared" si="6"/>
        <v>TBC183</v>
      </c>
      <c r="G187" s="53">
        <f t="shared" si="5"/>
        <v>183</v>
      </c>
    </row>
    <row r="188" spans="1:7" ht="30" x14ac:dyDescent="0.25">
      <c r="A188" s="121" t="str">
        <f>IF(ISERROR(VLOOKUP($F188,Risk_Assessment!$A:$N,7,FALSE)),"",VLOOKUP($F188,Risk_Assessment!$A:$N,7,FALSE))</f>
        <v>Z2</v>
      </c>
      <c r="B188" s="121" t="str">
        <f>IF(ISERROR(VLOOKUP($F188,Risk_Assessment!$A:$N,8,FALSE)),"",VLOOKUP($F188,Risk_Assessment!$A:$N,8,FALSE))</f>
        <v>Are records kept of key checks e.g. Equipment maintenance, site inspections, on-site tests, etc</v>
      </c>
      <c r="C188" s="121"/>
      <c r="D188" s="121"/>
      <c r="E188" s="121">
        <f>IF(ISERROR(VLOOKUP($F188,Risk_Assessment!$A:$N,14,FALSE)),"",VLOOKUP($F188,Risk_Assessment!$A:$N,14,FALSE))</f>
        <v>0</v>
      </c>
      <c r="F188" s="53" t="str">
        <f t="shared" si="6"/>
        <v>TBC184</v>
      </c>
      <c r="G188" s="53">
        <f t="shared" si="5"/>
        <v>184</v>
      </c>
    </row>
    <row r="189" spans="1:7" ht="30" x14ac:dyDescent="0.25">
      <c r="A189" s="121" t="str">
        <f>IF(ISERROR(VLOOKUP($F189,Risk_Assessment!$A:$N,7,FALSE)),"",VLOOKUP($F189,Risk_Assessment!$A:$N,7,FALSE))</f>
        <v>Z3</v>
      </c>
      <c r="B189" s="121" t="str">
        <f>IF(ISERROR(VLOOKUP($F189,Risk_Assessment!$A:$N,8,FALSE)),"",VLOOKUP($F189,Risk_Assessment!$A:$N,8,FALSE))</f>
        <v>Are there written procedures for the operation and maintenance of equipment?</v>
      </c>
      <c r="C189" s="121"/>
      <c r="D189" s="121"/>
      <c r="E189" s="121">
        <f>IF(ISERROR(VLOOKUP($F189,Risk_Assessment!$A:$N,14,FALSE)),"",VLOOKUP($F189,Risk_Assessment!$A:$N,14,FALSE))</f>
        <v>0</v>
      </c>
      <c r="F189" s="53" t="str">
        <f t="shared" si="6"/>
        <v>TBC185</v>
      </c>
      <c r="G189" s="53">
        <f t="shared" si="5"/>
        <v>185</v>
      </c>
    </row>
    <row r="190" spans="1:7" ht="30" x14ac:dyDescent="0.25">
      <c r="A190" s="121" t="str">
        <f>IF(ISERROR(VLOOKUP($F190,Risk_Assessment!$A:$N,7,FALSE)),"",VLOOKUP($F190,Risk_Assessment!$A:$N,7,FALSE))</f>
        <v>Z4</v>
      </c>
      <c r="B190" s="121" t="str">
        <f>IF(ISERROR(VLOOKUP($F190,Risk_Assessment!$A:$N,8,FALSE)),"",VLOOKUP($F190,Risk_Assessment!$A:$N,8,FALSE))</f>
        <v>Are there procedures for responding to alarms, monitors, on-site tests?</v>
      </c>
      <c r="C190" s="121"/>
      <c r="D190" s="121"/>
      <c r="E190" s="121">
        <f>IF(ISERROR(VLOOKUP($F190,Risk_Assessment!$A:$N,14,FALSE)),"",VLOOKUP($F190,Risk_Assessment!$A:$N,14,FALSE))</f>
        <v>0</v>
      </c>
      <c r="F190" s="53" t="str">
        <f t="shared" si="6"/>
        <v>TBC186</v>
      </c>
      <c r="G190" s="53">
        <f t="shared" si="5"/>
        <v>186</v>
      </c>
    </row>
    <row r="191" spans="1:7" ht="45" x14ac:dyDescent="0.25">
      <c r="A191" s="121" t="str">
        <f>IF(ISERROR(VLOOKUP($F191,Risk_Assessment!$A:$N,7,FALSE)),"",VLOOKUP($F191,Risk_Assessment!$A:$N,7,FALSE))</f>
        <v>Z5</v>
      </c>
      <c r="B191" s="121" t="str">
        <f>IF(ISERROR(VLOOKUP($F191,Risk_Assessment!$A:$N,8,FALSE)),"",VLOOKUP($F191,Risk_Assessment!$A:$N,8,FALSE))</f>
        <v>Is there a written procedure for installations, pipe repairs and maintenance to protect against microbial contamination?</v>
      </c>
      <c r="C191" s="121"/>
      <c r="D191" s="121"/>
      <c r="E191" s="121">
        <f>IF(ISERROR(VLOOKUP($F191,Risk_Assessment!$A:$N,14,FALSE)),"",VLOOKUP($F191,Risk_Assessment!$A:$N,14,FALSE))</f>
        <v>0</v>
      </c>
      <c r="F191" s="53" t="str">
        <f t="shared" si="6"/>
        <v>TBC187</v>
      </c>
      <c r="G191" s="53">
        <f t="shared" si="5"/>
        <v>187</v>
      </c>
    </row>
    <row r="192" spans="1:7" ht="30" x14ac:dyDescent="0.25">
      <c r="A192" s="121" t="str">
        <f>IF(ISERROR(VLOOKUP($F192,Risk_Assessment!$A:$N,7,FALSE)),"",VLOOKUP($F192,Risk_Assessment!$A:$N,7,FALSE))</f>
        <v>Z6</v>
      </c>
      <c r="B192" s="121" t="str">
        <f>IF(ISERROR(VLOOKUP($F192,Risk_Assessment!$A:$N,8,FALSE)),"",VLOOKUP($F192,Risk_Assessment!$A:$N,8,FALSE))</f>
        <v>Do operators have adequate (even if informal) general hygiene awareness?</v>
      </c>
      <c r="C192" s="121"/>
      <c r="D192" s="121"/>
      <c r="E192" s="121">
        <f>IF(ISERROR(VLOOKUP($F192,Risk_Assessment!$A:$N,14,FALSE)),"",VLOOKUP($F192,Risk_Assessment!$A:$N,14,FALSE))</f>
        <v>0</v>
      </c>
      <c r="F192" s="53" t="str">
        <f t="shared" si="6"/>
        <v>TBC188</v>
      </c>
      <c r="G192" s="53">
        <f t="shared" si="5"/>
        <v>188</v>
      </c>
    </row>
    <row r="193" spans="1:7" ht="30" x14ac:dyDescent="0.25">
      <c r="A193" s="121" t="str">
        <f>IF(ISERROR(VLOOKUP($F193,Risk_Assessment!$A:$N,7,FALSE)),"",VLOOKUP($F193,Risk_Assessment!$A:$N,7,FALSE))</f>
        <v>Z7</v>
      </c>
      <c r="B193" s="121" t="str">
        <f>IF(ISERROR(VLOOKUP($F193,Risk_Assessment!$A:$N,8,FALSE)),"",VLOOKUP($F193,Risk_Assessment!$A:$N,8,FALSE))</f>
        <v>Is there a documented procedure for operation of valves including authorisation?</v>
      </c>
      <c r="C193" s="121"/>
      <c r="D193" s="121"/>
      <c r="E193" s="121">
        <f>IF(ISERROR(VLOOKUP($F193,Risk_Assessment!$A:$N,14,FALSE)),"",VLOOKUP($F193,Risk_Assessment!$A:$N,14,FALSE))</f>
        <v>0</v>
      </c>
      <c r="F193" s="53" t="str">
        <f t="shared" si="6"/>
        <v>TBC189</v>
      </c>
      <c r="G193" s="53">
        <f t="shared" si="5"/>
        <v>189</v>
      </c>
    </row>
    <row r="194" spans="1:7" ht="30" x14ac:dyDescent="0.25">
      <c r="A194" s="121" t="str">
        <f>IF(ISERROR(VLOOKUP($F194,Risk_Assessment!$A:$N,7,FALSE)),"",VLOOKUP($F194,Risk_Assessment!$A:$N,7,FALSE))</f>
        <v>Z8</v>
      </c>
      <c r="B194" s="121" t="str">
        <f>IF(ISERROR(VLOOKUP($F194,Risk_Assessment!$A:$N,8,FALSE)),"",VLOOKUP($F194,Risk_Assessment!$A:$N,8,FALSE))</f>
        <v>Are there any records of reservoir cleaning and maintenance?</v>
      </c>
      <c r="C194" s="121"/>
      <c r="D194" s="121"/>
      <c r="E194" s="121">
        <f>IF(ISERROR(VLOOKUP($F194,Risk_Assessment!$A:$N,14,FALSE)),"",VLOOKUP($F194,Risk_Assessment!$A:$N,14,FALSE))</f>
        <v>0</v>
      </c>
      <c r="F194" s="53" t="str">
        <f t="shared" si="6"/>
        <v>TBC190</v>
      </c>
      <c r="G194" s="53">
        <f t="shared" si="5"/>
        <v>190</v>
      </c>
    </row>
    <row r="195" spans="1:7" ht="45" x14ac:dyDescent="0.25">
      <c r="A195" s="121" t="str">
        <f>IF(ISERROR(VLOOKUP($F195,Risk_Assessment!$A:$N,7,FALSE)),"",VLOOKUP($F195,Risk_Assessment!$A:$N,7,FALSE))</f>
        <v>Z9</v>
      </c>
      <c r="B195" s="121" t="str">
        <f>IF(ISERROR(VLOOKUP($F195,Risk_Assessment!$A:$N,8,FALSE)),"",VLOOKUP($F195,Risk_Assessment!$A:$N,8,FALSE))</f>
        <v>Are the records checked to ensure the required maintenance and checks have been carried out satisfactorily?</v>
      </c>
      <c r="C195" s="121"/>
      <c r="D195" s="121"/>
      <c r="E195" s="121">
        <f>IF(ISERROR(VLOOKUP($F195,Risk_Assessment!$A:$N,14,FALSE)),"",VLOOKUP($F195,Risk_Assessment!$A:$N,14,FALSE))</f>
        <v>0</v>
      </c>
      <c r="F195" s="53" t="str">
        <f t="shared" si="6"/>
        <v>TBC191</v>
      </c>
      <c r="G195" s="53">
        <f t="shared" si="5"/>
        <v>191</v>
      </c>
    </row>
    <row r="196" spans="1:7" ht="30" x14ac:dyDescent="0.25">
      <c r="A196" s="121" t="str">
        <f>IF(ISERROR(VLOOKUP($F196,Risk_Assessment!$A:$N,7,FALSE)),"",VLOOKUP($F196,Risk_Assessment!$A:$N,7,FALSE))</f>
        <v>Z10</v>
      </c>
      <c r="B196" s="121" t="str">
        <f>IF(ISERROR(VLOOKUP($F196,Risk_Assessment!$A:$N,8,FALSE)),"",VLOOKUP($F196,Risk_Assessment!$A:$N,8,FALSE))</f>
        <v>Is there a stock control process for any chemicals used to ensure their continuous availability?</v>
      </c>
      <c r="C196" s="121"/>
      <c r="D196" s="121"/>
      <c r="E196" s="121">
        <f>IF(ISERROR(VLOOKUP($F196,Risk_Assessment!$A:$N,14,FALSE)),"",VLOOKUP($F196,Risk_Assessment!$A:$N,14,FALSE))</f>
        <v>0</v>
      </c>
      <c r="F196" s="53" t="str">
        <f t="shared" si="6"/>
        <v>TBC192</v>
      </c>
      <c r="G196" s="53">
        <f t="shared" si="5"/>
        <v>192</v>
      </c>
    </row>
    <row r="197" spans="1:7" ht="30" x14ac:dyDescent="0.25">
      <c r="A197" s="121" t="str">
        <f>IF(ISERROR(VLOOKUP($F197,Risk_Assessment!$A:$N,7,FALSE)),"",VLOOKUP($F197,Risk_Assessment!$A:$N,7,FALSE))</f>
        <v>Z11</v>
      </c>
      <c r="B197" s="121" t="str">
        <f>IF(ISERROR(VLOOKUP($F197,Risk_Assessment!$A:$N,8,FALSE)),"",VLOOKUP($F197,Risk_Assessment!$A:$N,8,FALSE))</f>
        <v>Is there a stock control process for any key spare parts/equipment?</v>
      </c>
      <c r="C197" s="121"/>
      <c r="D197" s="121"/>
      <c r="E197" s="121">
        <f>IF(ISERROR(VLOOKUP($F197,Risk_Assessment!$A:$N,14,FALSE)),"",VLOOKUP($F197,Risk_Assessment!$A:$N,14,FALSE))</f>
        <v>0</v>
      </c>
      <c r="F197" s="53" t="str">
        <f t="shared" si="6"/>
        <v>TBC193</v>
      </c>
      <c r="G197" s="53">
        <f t="shared" si="5"/>
        <v>193</v>
      </c>
    </row>
    <row r="198" spans="1:7" ht="30" x14ac:dyDescent="0.25">
      <c r="A198" s="121" t="str">
        <f>IF(ISERROR(VLOOKUP($F198,Risk_Assessment!$A:$N,7,FALSE)),"",VLOOKUP($F198,Risk_Assessment!$A:$N,7,FALSE))</f>
        <v>Z12</v>
      </c>
      <c r="B198" s="121" t="str">
        <f>IF(ISERROR(VLOOKUP($F198,Risk_Assessment!$A:$N,8,FALSE)),"",VLOOKUP($F198,Risk_Assessment!$A:$N,8,FALSE))</f>
        <v>Is there a documented contingency plan in the event of power failure, equipment failure?</v>
      </c>
      <c r="C198" s="121"/>
      <c r="D198" s="121"/>
      <c r="E198" s="121">
        <f>IF(ISERROR(VLOOKUP($F198,Risk_Assessment!$A:$N,14,FALSE)),"",VLOOKUP($F198,Risk_Assessment!$A:$N,14,FALSE))</f>
        <v>0</v>
      </c>
      <c r="F198" s="53" t="str">
        <f t="shared" si="6"/>
        <v>TBC194</v>
      </c>
      <c r="G198" s="53">
        <f t="shared" si="5"/>
        <v>194</v>
      </c>
    </row>
    <row r="199" spans="1:7" ht="30" x14ac:dyDescent="0.25">
      <c r="A199" s="121" t="str">
        <f>IF(ISERROR(VLOOKUP($F199,Risk_Assessment!$A:$N,7,FALSE)),"",VLOOKUP($F199,Risk_Assessment!$A:$N,7,FALSE))</f>
        <v>Z13</v>
      </c>
      <c r="B199" s="121" t="str">
        <f>IF(ISERROR(VLOOKUP($F199,Risk_Assessment!$A:$N,8,FALSE)),"",VLOOKUP($F199,Risk_Assessment!$A:$N,8,FALSE))</f>
        <v>Is the person nominated to manage the supply trained to run and maintain the supply?</v>
      </c>
      <c r="C199" s="121"/>
      <c r="D199" s="121"/>
      <c r="E199" s="121">
        <f>IF(ISERROR(VLOOKUP($F199,Risk_Assessment!$A:$N,14,FALSE)),"",VLOOKUP($F199,Risk_Assessment!$A:$N,14,FALSE))</f>
        <v>0</v>
      </c>
      <c r="F199" s="53" t="str">
        <f t="shared" si="6"/>
        <v>TBC195</v>
      </c>
      <c r="G199" s="53">
        <f t="shared" ref="G199:G212" si="7">G198+1</f>
        <v>195</v>
      </c>
    </row>
    <row r="200" spans="1:7" ht="30" x14ac:dyDescent="0.25">
      <c r="A200" s="121" t="str">
        <f>IF(ISERROR(VLOOKUP($F200,Risk_Assessment!$A:$N,7,FALSE)),"",VLOOKUP($F200,Risk_Assessment!$A:$N,7,FALSE))</f>
        <v>Z14</v>
      </c>
      <c r="B200" s="121" t="str">
        <f>IF(ISERROR(VLOOKUP($F200,Risk_Assessment!$A:$N,8,FALSE)),"",VLOOKUP($F200,Risk_Assessment!$A:$N,8,FALSE))</f>
        <v>Is there a nominated person to run the supply when the above person is unavailable?</v>
      </c>
      <c r="C200" s="121"/>
      <c r="D200" s="121"/>
      <c r="E200" s="121">
        <f>IF(ISERROR(VLOOKUP($F200,Risk_Assessment!$A:$N,14,FALSE)),"",VLOOKUP($F200,Risk_Assessment!$A:$N,14,FALSE))</f>
        <v>0</v>
      </c>
      <c r="F200" s="53" t="str">
        <f t="shared" si="6"/>
        <v>TBC196</v>
      </c>
      <c r="G200" s="53">
        <f t="shared" si="7"/>
        <v>196</v>
      </c>
    </row>
    <row r="201" spans="1:7" ht="30" x14ac:dyDescent="0.25">
      <c r="A201" s="121" t="str">
        <f>IF(ISERROR(VLOOKUP($F201,Risk_Assessment!$A:$N,7,FALSE)),"",VLOOKUP($F201,Risk_Assessment!$A:$N,7,FALSE))</f>
        <v>Z15</v>
      </c>
      <c r="B201" s="121" t="str">
        <f>IF(ISERROR(VLOOKUP($F201,Risk_Assessment!$A:$N,8,FALSE)),"",VLOOKUP($F201,Risk_Assessment!$A:$N,8,FALSE))</f>
        <v>Is there a documented system to report emergencies to management/owner of supply?</v>
      </c>
      <c r="C201" s="121"/>
      <c r="D201" s="121"/>
      <c r="E201" s="121">
        <f>IF(ISERROR(VLOOKUP($F201,Risk_Assessment!$A:$N,14,FALSE)),"",VLOOKUP($F201,Risk_Assessment!$A:$N,14,FALSE))</f>
        <v>0</v>
      </c>
      <c r="F201" s="53" t="str">
        <f t="shared" si="6"/>
        <v>TBC197</v>
      </c>
      <c r="G201" s="53">
        <f t="shared" si="7"/>
        <v>197</v>
      </c>
    </row>
    <row r="202" spans="1:7" ht="30" x14ac:dyDescent="0.25">
      <c r="A202" s="121" t="str">
        <f>IF(ISERROR(VLOOKUP($F202,Risk_Assessment!$A:$N,7,FALSE)),"",VLOOKUP($F202,Risk_Assessment!$A:$N,7,FALSE))</f>
        <v>Z16</v>
      </c>
      <c r="B202" s="121" t="str">
        <f>IF(ISERROR(VLOOKUP($F202,Risk_Assessment!$A:$N,8,FALSE)),"",VLOOKUP($F202,Risk_Assessment!$A:$N,8,FALSE))</f>
        <v>Are there calibration schedules in place for key dosing and monitoring equipment?</v>
      </c>
      <c r="C202" s="121"/>
      <c r="D202" s="121"/>
      <c r="E202" s="121">
        <f>IF(ISERROR(VLOOKUP($F202,Risk_Assessment!$A:$N,14,FALSE)),"",VLOOKUP($F202,Risk_Assessment!$A:$N,14,FALSE))</f>
        <v>0</v>
      </c>
      <c r="F202" s="53" t="str">
        <f t="shared" si="6"/>
        <v>TBC198</v>
      </c>
      <c r="G202" s="53">
        <f t="shared" si="7"/>
        <v>198</v>
      </c>
    </row>
    <row r="203" spans="1:7" ht="30" x14ac:dyDescent="0.25">
      <c r="A203" s="121" t="str">
        <f>IF(ISERROR(VLOOKUP($F203,Risk_Assessment!$A:$N,7,FALSE)),"",VLOOKUP($F203,Risk_Assessment!$A:$N,7,FALSE))</f>
        <v>Z17</v>
      </c>
      <c r="B203" s="121" t="str">
        <f>IF(ISERROR(VLOOKUP($F203,Risk_Assessment!$A:$N,8,FALSE)),"",VLOOKUP($F203,Risk_Assessment!$A:$N,8,FALSE))</f>
        <v>Is there a weekly site inspection to check for changes (e.g. Dead sheep, broken fence)?</v>
      </c>
      <c r="C203" s="121"/>
      <c r="D203" s="121"/>
      <c r="E203" s="121">
        <f>IF(ISERROR(VLOOKUP($F203,Risk_Assessment!$A:$N,14,FALSE)),"",VLOOKUP($F203,Risk_Assessment!$A:$N,14,FALSE))</f>
        <v>0</v>
      </c>
      <c r="F203" s="53" t="str">
        <f t="shared" si="6"/>
        <v>TBC199</v>
      </c>
      <c r="G203" s="53">
        <f t="shared" si="7"/>
        <v>199</v>
      </c>
    </row>
    <row r="204" spans="1:7" ht="30" x14ac:dyDescent="0.25">
      <c r="A204" s="121" t="str">
        <f>IF(ISERROR(VLOOKUP($F204,Risk_Assessment!$A:$N,7,FALSE)),"",VLOOKUP($F204,Risk_Assessment!$A:$N,7,FALSE))</f>
        <v>Z18</v>
      </c>
      <c r="B204" s="121" t="str">
        <f>IF(ISERROR(VLOOKUP($F204,Risk_Assessment!$A:$N,8,FALSE)),"",VLOOKUP($F204,Risk_Assessment!$A:$N,8,FALSE))</f>
        <v>Are there appropriate procedures for rectifying customer complaints?</v>
      </c>
      <c r="C204" s="121"/>
      <c r="D204" s="121"/>
      <c r="E204" s="121">
        <f>IF(ISERROR(VLOOKUP($F204,Risk_Assessment!$A:$N,14,FALSE)),"",VLOOKUP($F204,Risk_Assessment!$A:$N,14,FALSE))</f>
        <v>0</v>
      </c>
      <c r="F204" s="53" t="str">
        <f t="shared" si="6"/>
        <v>TBC200</v>
      </c>
      <c r="G204" s="53">
        <f t="shared" si="7"/>
        <v>200</v>
      </c>
    </row>
    <row r="205" spans="1:7" ht="30" x14ac:dyDescent="0.25">
      <c r="A205" s="121" t="str">
        <f>IF(ISERROR(VLOOKUP($F205,Risk_Assessment!$A:$N,7,FALSE)),"",VLOOKUP($F205,Risk_Assessment!$A:$N,7,FALSE))</f>
        <v>Z19</v>
      </c>
      <c r="B205" s="121" t="str">
        <f>IF(ISERROR(VLOOKUP($F205,Risk_Assessment!$A:$N,8,FALSE)),"",VLOOKUP($F205,Risk_Assessment!$A:$N,8,FALSE))</f>
        <v>Are there procedures and records in place to inform the LA of any changes to the risk assessment?</v>
      </c>
      <c r="C205" s="121"/>
      <c r="D205" s="121"/>
      <c r="E205" s="121">
        <f>IF(ISERROR(VLOOKUP($F205,Risk_Assessment!$A:$N,14,FALSE)),"",VLOOKUP($F205,Risk_Assessment!$A:$N,14,FALSE))</f>
        <v>0</v>
      </c>
      <c r="F205" s="53" t="str">
        <f t="shared" si="6"/>
        <v>TBC201</v>
      </c>
      <c r="G205" s="53">
        <f t="shared" si="7"/>
        <v>201</v>
      </c>
    </row>
    <row r="206" spans="1:7" ht="30" x14ac:dyDescent="0.25">
      <c r="A206" s="121" t="str">
        <f>IF(ISERROR(VLOOKUP($F206,Risk_Assessment!$A:$N,7,FALSE)),"",VLOOKUP($F206,Risk_Assessment!$A:$N,7,FALSE))</f>
        <v>Z20</v>
      </c>
      <c r="B206" s="121" t="str">
        <f>IF(ISERROR(VLOOKUP($F206,Risk_Assessment!$A:$N,8,FALSE)),"",VLOOKUP($F206,Risk_Assessment!$A:$N,8,FALSE))</f>
        <v>If a risk assessment has previously been carried out, is there a plan for delivering the required improvements?</v>
      </c>
      <c r="C206" s="121"/>
      <c r="D206" s="121"/>
      <c r="E206" s="121">
        <f>IF(ISERROR(VLOOKUP($F206,Risk_Assessment!$A:$N,14,FALSE)),"",VLOOKUP($F206,Risk_Assessment!$A:$N,14,FALSE))</f>
        <v>0</v>
      </c>
      <c r="F206" s="53" t="str">
        <f t="shared" si="6"/>
        <v>TBC202</v>
      </c>
      <c r="G206" s="53">
        <f t="shared" si="7"/>
        <v>202</v>
      </c>
    </row>
    <row r="207" spans="1:7" ht="30" x14ac:dyDescent="0.25">
      <c r="A207" s="121" t="str">
        <f>IF(ISERROR(VLOOKUP($F207,Risk_Assessment!$A:$N,7,FALSE)),"",VLOOKUP($F207,Risk_Assessment!$A:$N,7,FALSE))</f>
        <v>Z21</v>
      </c>
      <c r="B207" s="121" t="str">
        <f>IF(ISERROR(VLOOKUP($F207,Risk_Assessment!$A:$N,8,FALSE)),"",VLOOKUP($F207,Risk_Assessment!$A:$N,8,FALSE))</f>
        <v xml:space="preserve">Is there a detailed plan of the site including details of source, tanks, distribution pipes, valves (material, age) etc. </v>
      </c>
      <c r="C207" s="121"/>
      <c r="D207" s="121"/>
      <c r="E207" s="121">
        <f>IF(ISERROR(VLOOKUP($F207,Risk_Assessment!$A:$N,14,FALSE)),"",VLOOKUP($F207,Risk_Assessment!$A:$N,14,FALSE))</f>
        <v>0</v>
      </c>
      <c r="F207" s="53" t="str">
        <f t="shared" si="6"/>
        <v>TBC203</v>
      </c>
      <c r="G207" s="53">
        <f t="shared" si="7"/>
        <v>203</v>
      </c>
    </row>
    <row r="208" spans="1:7" ht="30" x14ac:dyDescent="0.25">
      <c r="A208" s="121" t="str">
        <f>IF(ISERROR(VLOOKUP($F208,Risk_Assessment!$A:$N,7,FALSE)),"",VLOOKUP($F208,Risk_Assessment!$A:$N,7,FALSE))</f>
        <v>Z22</v>
      </c>
      <c r="B208" s="121" t="str">
        <f>IF(ISERROR(VLOOKUP($F208,Risk_Assessment!$A:$N,8,FALSE)),"",VLOOKUP($F208,Risk_Assessment!$A:$N,8,FALSE))</f>
        <v>Is there a documented contingency for the supply running out?</v>
      </c>
      <c r="C208" s="121"/>
      <c r="D208" s="121"/>
      <c r="E208" s="121">
        <f>IF(ISERROR(VLOOKUP($F208,Risk_Assessment!$A:$N,14,FALSE)),"",VLOOKUP($F208,Risk_Assessment!$A:$N,14,FALSE))</f>
        <v>0</v>
      </c>
      <c r="F208" s="53" t="str">
        <f t="shared" si="6"/>
        <v>TBC204</v>
      </c>
      <c r="G208" s="53">
        <f t="shared" si="7"/>
        <v>204</v>
      </c>
    </row>
    <row r="209" spans="1:7" ht="60" x14ac:dyDescent="0.25">
      <c r="A209" s="121" t="str">
        <f>IF(ISERROR(VLOOKUP($F209,Risk_Assessment!$A:$N,7,FALSE)),"",VLOOKUP($F209,Risk_Assessment!$A:$N,7,FALSE))</f>
        <v>Z23</v>
      </c>
      <c r="B209" s="121" t="str">
        <f>IF(ISERROR(VLOOKUP($F209,Risk_Assessment!$A:$N,8,FALSE)),"",VLOOKUP($F209,Risk_Assessment!$A:$N,8,FALSE))</f>
        <v>Do the treatment chemicals and materials conform to Regulation 5? Have all new installations since 2010 complied with Regulation 5 (or equivalent in Wales) – products and processes</v>
      </c>
      <c r="C209" s="121"/>
      <c r="D209" s="121"/>
      <c r="E209" s="121">
        <f>IF(ISERROR(VLOOKUP($F209,Risk_Assessment!$A:$N,14,FALSE)),"",VLOOKUP($F209,Risk_Assessment!$A:$N,14,FALSE))</f>
        <v>0</v>
      </c>
      <c r="F209" s="53" t="str">
        <f t="shared" si="6"/>
        <v>TBC205</v>
      </c>
      <c r="G209" s="53">
        <f t="shared" si="7"/>
        <v>205</v>
      </c>
    </row>
    <row r="210" spans="1:7" ht="60" x14ac:dyDescent="0.25">
      <c r="A210" s="121" t="str">
        <f>IF(ISERROR(VLOOKUP($F210,Risk_Assessment!$A:$N,7,FALSE)),"",VLOOKUP($F210,Risk_Assessment!$A:$N,7,FALSE))</f>
        <v>Z24</v>
      </c>
      <c r="B210" s="121" t="str">
        <f>IF(ISERROR(VLOOKUP($F210,Risk_Assessment!$A:$N,8,FALSE)),"",VLOOKUP($F210,Risk_Assessment!$A:$N,8,FALSE))</f>
        <v>Do all materials involved in the distribution system conform to Regulation 5? Have all new installations since 2010 complied with Regulation 5 (or equivalent in Wales) – products and processes?</v>
      </c>
      <c r="C210" s="121"/>
      <c r="D210" s="121"/>
      <c r="E210" s="121">
        <f>IF(ISERROR(VLOOKUP($F210,Risk_Assessment!$A:$N,14,FALSE)),"",VLOOKUP($F210,Risk_Assessment!$A:$N,14,FALSE))</f>
        <v>0</v>
      </c>
      <c r="F210" s="53" t="str">
        <f t="shared" si="6"/>
        <v>TBC206</v>
      </c>
      <c r="G210" s="53">
        <f t="shared" si="7"/>
        <v>206</v>
      </c>
    </row>
    <row r="211" spans="1:7" ht="30" x14ac:dyDescent="0.25">
      <c r="A211" s="121" t="str">
        <f>IF(ISERROR(VLOOKUP($F211,Risk_Assessment!$A:$N,7,FALSE)),"",VLOOKUP($F211,Risk_Assessment!$A:$N,7,FALSE))</f>
        <v>Z25</v>
      </c>
      <c r="B211" s="121" t="str">
        <f>IF(ISERROR(VLOOKUP($F211,Risk_Assessment!$A:$N,8,FALSE)),"",VLOOKUP($F211,Risk_Assessment!$A:$N,8,FALSE))</f>
        <v>Is there a documented procedure for carrying out mains tappings (making new connections into pipes)?</v>
      </c>
      <c r="C211" s="121"/>
      <c r="D211" s="121"/>
      <c r="E211" s="121">
        <f>IF(ISERROR(VLOOKUP($F211,Risk_Assessment!$A:$N,14,FALSE)),"",VLOOKUP($F211,Risk_Assessment!$A:$N,14,FALSE))</f>
        <v>0</v>
      </c>
      <c r="F211" s="53" t="str">
        <f t="shared" si="6"/>
        <v>TBC207</v>
      </c>
      <c r="G211" s="53">
        <f t="shared" si="7"/>
        <v>207</v>
      </c>
    </row>
    <row r="212" spans="1:7" ht="45" x14ac:dyDescent="0.25">
      <c r="A212" s="121" t="str">
        <f>IF(ISERROR(VLOOKUP($F212,Risk_Assessment!$A:$N,7,FALSE)),"",VLOOKUP($F212,Risk_Assessment!$A:$N,7,FALSE))</f>
        <v>Z26</v>
      </c>
      <c r="B212" s="121" t="str">
        <f>IF(ISERROR(VLOOKUP($F212,Risk_Assessment!$A:$N,8,FALSE)),"",VLOOKUP($F212,Risk_Assessment!$A:$N,8,FALSE))</f>
        <v>Are persons carrying out this work competent and trained in this procedure?(e.g. approved by a water company or part of the Water Safe Scheme)?</v>
      </c>
      <c r="C212" s="121"/>
      <c r="D212" s="121"/>
      <c r="E212" s="121">
        <f>IF(ISERROR(VLOOKUP($F212,Risk_Assessment!$A:$N,14,FALSE)),"",VLOOKUP($F212,Risk_Assessment!$A:$N,14,FALSE))</f>
        <v>0</v>
      </c>
      <c r="F212" s="53" t="str">
        <f t="shared" si="6"/>
        <v>TBC208</v>
      </c>
      <c r="G212" s="53">
        <f t="shared" si="7"/>
        <v>208</v>
      </c>
    </row>
  </sheetData>
  <sheetProtection algorithmName="SHA-512" hashValue="G/sN6OhUzxr9H546KImml49+UVN4LdMlUCYCIipUgT2oAxX10kLstC/17ju9TlpH5SSTMuYL6ILZoPJoLoHUog==" saltValue="ceVy4PX0s3cZ3mCbzn+9ag==" spinCount="100000" sheet="1" objects="1" scenarios="1" formatRows="0" selectLockedCells="1"/>
  <mergeCells count="3">
    <mergeCell ref="A1:E1"/>
    <mergeCell ref="B2:E2"/>
    <mergeCell ref="A3:E3"/>
  </mergeCells>
  <conditionalFormatting sqref="A5:E212">
    <cfRule type="cellIs" dxfId="157" priority="6" operator="equal">
      <formula>FALSE</formula>
    </cfRule>
  </conditionalFormatting>
  <conditionalFormatting sqref="E5:E212">
    <cfRule type="cellIs" dxfId="156" priority="1" operator="equal">
      <formula>0</formula>
    </cfRule>
  </conditionalFormatting>
  <pageMargins left="0.70866141732283472" right="0.70866141732283472" top="0.74803149606299213" bottom="0.74803149606299213" header="0.31496062992125984" footer="0.31496062992125984"/>
  <pageSetup paperSize="9" scale="72" fitToHeight="0" orientation="portrait" r:id="rId1"/>
  <headerFooter>
    <oddFooter>&amp;CDWI - Private Water Risk Assessment tool V2.0 Unanswered Questions - Site copy -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J246"/>
  <sheetViews>
    <sheetView workbookViewId="0">
      <selection activeCell="A5" sqref="A5"/>
    </sheetView>
  </sheetViews>
  <sheetFormatPr defaultColWidth="0" defaultRowHeight="31.5" customHeight="1" zeroHeight="1" x14ac:dyDescent="0.25"/>
  <cols>
    <col min="1" max="1" width="15" style="11" customWidth="1"/>
    <col min="2" max="2" width="8.85546875" style="11" customWidth="1"/>
    <col min="3" max="3" width="88" style="11" customWidth="1"/>
    <col min="4" max="4" width="10.28515625" style="11" bestFit="1" customWidth="1"/>
    <col min="5" max="5" width="8.28515625" style="11" bestFit="1" customWidth="1"/>
    <col min="6" max="16384" width="9.140625" style="11" hidden="1"/>
  </cols>
  <sheetData>
    <row r="1" spans="1:10" ht="40.5" customHeight="1" x14ac:dyDescent="0.4">
      <c r="A1" s="251" t="s">
        <v>1249</v>
      </c>
      <c r="B1" s="251"/>
      <c r="C1" s="251"/>
      <c r="D1" s="251"/>
      <c r="E1" s="251"/>
    </row>
    <row r="2" spans="1:10" ht="18.75" x14ac:dyDescent="0.25">
      <c r="A2" s="107" t="s">
        <v>445</v>
      </c>
      <c r="B2" s="31" t="s">
        <v>320</v>
      </c>
      <c r="C2" s="103" t="str">
        <f>Supply_Details!B7</f>
        <v xml:space="preserve">Local Authority:      Supply Reference: </v>
      </c>
      <c r="D2" s="108"/>
      <c r="E2" s="109"/>
      <c r="I2" s="35" t="s">
        <v>344</v>
      </c>
      <c r="J2" s="35" t="s">
        <v>802</v>
      </c>
    </row>
    <row r="3" spans="1:10" ht="15" x14ac:dyDescent="0.25">
      <c r="A3" s="252" t="str">
        <f>VLOOKUP(B2,I2:J6,2,FALSE)</f>
        <v>To Be confirmed</v>
      </c>
      <c r="B3" s="252"/>
      <c r="C3" s="103" t="str">
        <f>Supply_Details!C7</f>
        <v xml:space="preserve">Supply Name &amp; Address:       </v>
      </c>
      <c r="D3" s="104"/>
      <c r="E3" s="104"/>
      <c r="I3" s="35" t="s">
        <v>345</v>
      </c>
      <c r="J3" s="35" t="s">
        <v>801</v>
      </c>
    </row>
    <row r="4" spans="1:10" ht="15" x14ac:dyDescent="0.25">
      <c r="A4" s="105" t="s">
        <v>26</v>
      </c>
      <c r="B4" s="106" t="s">
        <v>343</v>
      </c>
      <c r="C4" s="106" t="s">
        <v>23</v>
      </c>
      <c r="D4" s="106" t="s">
        <v>24</v>
      </c>
      <c r="E4" s="106" t="s">
        <v>25</v>
      </c>
      <c r="I4" s="35" t="s">
        <v>346</v>
      </c>
      <c r="J4" s="35" t="s">
        <v>803</v>
      </c>
    </row>
    <row r="5" spans="1:10" ht="31.5" customHeight="1" x14ac:dyDescent="0.25">
      <c r="A5" s="8" t="str">
        <f>IF(ISERROR(VLOOKUP($F5,Risk_Assessment!$A:$N,13,FALSE)),"",VLOOKUP($F5,Risk_Assessment!$A:$N,13,FALSE))</f>
        <v>TBC</v>
      </c>
      <c r="B5" s="8" t="str">
        <f>IF(ISERROR(VLOOKUP($F5,Risk_Assessment!$A:$N,7,FALSE)),"",VLOOKUP($F5,Risk_Assessment!$A:$N,7,FALSE))</f>
        <v>A0</v>
      </c>
      <c r="C5" s="8" t="str">
        <f>IF(ISERROR(VLOOKUP($F5,Risk_Assessment!$A:$N,8,FALSE)),"",VLOOKUP($F5,Risk_Assessment!$A:$N,8,FALSE))</f>
        <v>Have there been any changes since risk assessment last carried out?</v>
      </c>
      <c r="D5" s="8">
        <f>IF(ISERROR(VLOOKUP($F5,Risk_Assessment!$A:$N,11,FALSE)),"",VLOOKUP($F5,Risk_Assessment!$A:$N,11,FALSE))</f>
        <v>5</v>
      </c>
      <c r="E5" s="8">
        <f>IF(ISERROR(VLOOKUP($F5,Risk_Assessment!$A:$N,12,FALSE)),"",VLOOKUP($F5,Risk_Assessment!$A:$N,12,FALSE))</f>
        <v>0</v>
      </c>
      <c r="F5" s="11" t="str">
        <f t="shared" ref="F5:F36" si="0">CONCATENATE($B$2,G5)</f>
        <v>TBC1</v>
      </c>
      <c r="G5" s="11">
        <f>G4+1</f>
        <v>1</v>
      </c>
      <c r="I5" s="35" t="s">
        <v>347</v>
      </c>
      <c r="J5" s="35" t="s">
        <v>804</v>
      </c>
    </row>
    <row r="6" spans="1:10" ht="31.5" customHeight="1" x14ac:dyDescent="0.25">
      <c r="A6" s="8" t="str">
        <f>IF(ISERROR(VLOOKUP($F6,Risk_Assessment!$A:$N,13,FALSE)),"",VLOOKUP($F6,Risk_Assessment!$A:$N,13,FALSE))</f>
        <v>TBC</v>
      </c>
      <c r="B6" s="8" t="str">
        <f>IF(ISERROR(VLOOKUP($F6,Risk_Assessment!$A:$N,7,FALSE)),"",VLOOKUP($F6,Risk_Assessment!$A:$N,7,FALSE))</f>
        <v>A1</v>
      </c>
      <c r="C6" s="8" t="str">
        <f>IF(ISERROR(VLOOKUP($F6,Risk_Assessment!$A:$N,8,FALSE)),"",VLOOKUP($F6,Risk_Assessment!$A:$N,8,FALSE))</f>
        <v>Is there a site plan and/or schematic showing location of source, chambers, tanks, distribution network including valves, pipes, consumer premises etc.?</v>
      </c>
      <c r="D6" s="8">
        <f>IF(ISERROR(VLOOKUP($F6,Risk_Assessment!$A:$N,11,FALSE)),"",VLOOKUP($F6,Risk_Assessment!$A:$N,11,FALSE))</f>
        <v>5</v>
      </c>
      <c r="E6" s="8">
        <f>IF(ISERROR(VLOOKUP($F6,Risk_Assessment!$A:$N,12,FALSE)),"",VLOOKUP($F6,Risk_Assessment!$A:$N,12,FALSE))</f>
        <v>5</v>
      </c>
      <c r="F6" s="11" t="str">
        <f t="shared" si="0"/>
        <v>TBC2</v>
      </c>
      <c r="G6" s="11">
        <f>G5+1</f>
        <v>2</v>
      </c>
      <c r="I6" s="35" t="s">
        <v>320</v>
      </c>
      <c r="J6" s="35" t="s">
        <v>805</v>
      </c>
    </row>
    <row r="7" spans="1:10" ht="31.5" customHeight="1" x14ac:dyDescent="0.25">
      <c r="A7" s="8" t="str">
        <f>IF(ISERROR(VLOOKUP($F7,Risk_Assessment!$A:$N,13,FALSE)),"",VLOOKUP($F7,Risk_Assessment!$A:$N,13,FALSE))</f>
        <v>TBC</v>
      </c>
      <c r="B7" s="8" t="str">
        <f>IF(ISERROR(VLOOKUP($F7,Risk_Assessment!$A:$N,7,FALSE)),"",VLOOKUP($F7,Risk_Assessment!$A:$N,7,FALSE))</f>
        <v>A2</v>
      </c>
      <c r="C7" s="8" t="str">
        <f>IF(ISERROR(VLOOKUP($F7,Risk_Assessment!$A:$N,8,FALSE)),"",VLOOKUP($F7,Risk_Assessment!$A:$N,8,FALSE))</f>
        <v>Are there any procedures and/or written records for the supply (i.e. for checks, monitoring or maintenance, etc.)?</v>
      </c>
      <c r="D7" s="8">
        <f>IF(ISERROR(VLOOKUP($F7,Risk_Assessment!$A:$N,11,FALSE)),"",VLOOKUP($F7,Risk_Assessment!$A:$N,11,FALSE))</f>
        <v>5</v>
      </c>
      <c r="E7" s="8">
        <f>IF(ISERROR(VLOOKUP($F7,Risk_Assessment!$A:$N,12,FALSE)),"",VLOOKUP($F7,Risk_Assessment!$A:$N,12,FALSE))</f>
        <v>5</v>
      </c>
      <c r="F7" s="11" t="str">
        <f t="shared" si="0"/>
        <v>TBC3</v>
      </c>
      <c r="G7" s="11">
        <f t="shared" ref="G7:G16" si="1">G6+1</f>
        <v>3</v>
      </c>
    </row>
    <row r="8" spans="1:10" ht="31.5" customHeight="1" x14ac:dyDescent="0.25">
      <c r="A8" s="8" t="str">
        <f>IF(ISERROR(VLOOKUP($F8,Risk_Assessment!$A:$N,13,FALSE)),"",VLOOKUP($F8,Risk_Assessment!$A:$N,13,FALSE))</f>
        <v>TBC</v>
      </c>
      <c r="B8" s="8" t="str">
        <f>IF(ISERROR(VLOOKUP($F8,Risk_Assessment!$A:$N,7,FALSE)),"",VLOOKUP($F8,Risk_Assessment!$A:$N,7,FALSE))</f>
        <v>A3</v>
      </c>
      <c r="C8" s="8" t="str">
        <f>IF(ISERROR(VLOOKUP($F8,Risk_Assessment!$A:$N,8,FALSE)),"",VLOOKUP($F8,Risk_Assessment!$A:$N,8,FALSE))</f>
        <v>Are there any manufacturers' instructions for the equipment on the supply?</v>
      </c>
      <c r="D8" s="8">
        <f>IF(ISERROR(VLOOKUP($F8,Risk_Assessment!$A:$N,11,FALSE)),"",VLOOKUP($F8,Risk_Assessment!$A:$N,11,FALSE))</f>
        <v>5</v>
      </c>
      <c r="E8" s="8">
        <f>IF(ISERROR(VLOOKUP($F8,Risk_Assessment!$A:$N,12,FALSE)),"",VLOOKUP($F8,Risk_Assessment!$A:$N,12,FALSE))</f>
        <v>5</v>
      </c>
      <c r="F8" s="11" t="str">
        <f t="shared" si="0"/>
        <v>TBC4</v>
      </c>
      <c r="G8" s="11">
        <f t="shared" si="1"/>
        <v>4</v>
      </c>
    </row>
    <row r="9" spans="1:10" ht="31.5" customHeight="1" x14ac:dyDescent="0.25">
      <c r="A9" s="8" t="str">
        <f>IF(ISERROR(VLOOKUP($F9,Risk_Assessment!$A:$N,13,FALSE)),"",VLOOKUP($F9,Risk_Assessment!$A:$N,13,FALSE))</f>
        <v>TBC</v>
      </c>
      <c r="B9" s="8" t="str">
        <f>IF(ISERROR(VLOOKUP($F9,Risk_Assessment!$A:$N,7,FALSE)),"",VLOOKUP($F9,Risk_Assessment!$A:$N,7,FALSE))</f>
        <v>A4</v>
      </c>
      <c r="C9" s="8" t="str">
        <f>IF(ISERROR(VLOOKUP($F9,Risk_Assessment!$A:$N,8,FALSE)),"",VLOOKUP($F9,Risk_Assessment!$A:$N,8,FALSE))</f>
        <v xml:space="preserve">Is there an emergency plan for the provision of an alternative water supply? </v>
      </c>
      <c r="D9" s="8">
        <f>IF(ISERROR(VLOOKUP($F9,Risk_Assessment!$A:$N,11,FALSE)),"",VLOOKUP($F9,Risk_Assessment!$A:$N,11,FALSE))</f>
        <v>5</v>
      </c>
      <c r="E9" s="8">
        <f>IF(ISERROR(VLOOKUP($F9,Risk_Assessment!$A:$N,12,FALSE)),"",VLOOKUP($F9,Risk_Assessment!$A:$N,12,FALSE))</f>
        <v>5</v>
      </c>
      <c r="F9" s="11" t="str">
        <f t="shared" si="0"/>
        <v>TBC5</v>
      </c>
      <c r="G9" s="11">
        <f t="shared" si="1"/>
        <v>5</v>
      </c>
    </row>
    <row r="10" spans="1:10" ht="31.5" customHeight="1" x14ac:dyDescent="0.25">
      <c r="A10" s="8" t="str">
        <f>IF(ISERROR(VLOOKUP($F10,Risk_Assessment!$A:$N,13,FALSE)),"",VLOOKUP($F10,Risk_Assessment!$A:$N,13,FALSE))</f>
        <v>TBC</v>
      </c>
      <c r="B10" s="8" t="str">
        <f>IF(ISERROR(VLOOKUP($F10,Risk_Assessment!$A:$N,7,FALSE)),"",VLOOKUP($F10,Risk_Assessment!$A:$N,7,FALSE))</f>
        <v>A5</v>
      </c>
      <c r="C10" s="8" t="str">
        <f>IF(ISERROR(VLOOKUP($F10,Risk_Assessment!$A:$N,8,FALSE)),"",VLOOKUP($F10,Risk_Assessment!$A:$N,8,FALSE))</f>
        <v xml:space="preserve">Has the owner or operators had appropriate training for the supply? </v>
      </c>
      <c r="D10" s="8">
        <f>IF(ISERROR(VLOOKUP($F10,Risk_Assessment!$A:$N,11,FALSE)),"",VLOOKUP($F10,Risk_Assessment!$A:$N,11,FALSE))</f>
        <v>5</v>
      </c>
      <c r="E10" s="8">
        <f>IF(ISERROR(VLOOKUP($F10,Risk_Assessment!$A:$N,12,FALSE)),"",VLOOKUP($F10,Risk_Assessment!$A:$N,12,FALSE))</f>
        <v>5</v>
      </c>
      <c r="F10" s="11" t="str">
        <f t="shared" si="0"/>
        <v>TBC6</v>
      </c>
      <c r="G10" s="11">
        <f t="shared" si="1"/>
        <v>6</v>
      </c>
    </row>
    <row r="11" spans="1:10" ht="31.5" customHeight="1" x14ac:dyDescent="0.25">
      <c r="A11" s="8" t="str">
        <f>IF(ISERROR(VLOOKUP($F11,Risk_Assessment!$A:$N,13,FALSE)),"",VLOOKUP($F11,Risk_Assessment!$A:$N,13,FALSE))</f>
        <v>TBC</v>
      </c>
      <c r="B11" s="8" t="str">
        <f>IF(ISERROR(VLOOKUP($F11,Risk_Assessment!$A:$N,7,FALSE)),"",VLOOKUP($F11,Risk_Assessment!$A:$N,7,FALSE))</f>
        <v>A6</v>
      </c>
      <c r="C11" s="8" t="str">
        <f>IF(ISERROR(VLOOKUP($F11,Risk_Assessment!$A:$N,8,FALSE)),"",VLOOKUP($F11,Risk_Assessment!$A:$N,8,FALSE))</f>
        <v>Does the sampling history identify the presence of any hazards?</v>
      </c>
      <c r="D11" s="8">
        <f>IF(ISERROR(VLOOKUP($F11,Risk_Assessment!$A:$N,11,FALSE)),"",VLOOKUP($F11,Risk_Assessment!$A:$N,11,FALSE))</f>
        <v>5</v>
      </c>
      <c r="E11" s="8">
        <f>IF(ISERROR(VLOOKUP($F11,Risk_Assessment!$A:$N,12,FALSE)),"",VLOOKUP($F11,Risk_Assessment!$A:$N,12,FALSE))</f>
        <v>3</v>
      </c>
      <c r="F11" s="11" t="str">
        <f t="shared" si="0"/>
        <v>TBC7</v>
      </c>
      <c r="G11" s="11">
        <f t="shared" si="1"/>
        <v>7</v>
      </c>
    </row>
    <row r="12" spans="1:10" ht="31.5" customHeight="1" x14ac:dyDescent="0.25">
      <c r="A12" s="8" t="str">
        <f>IF(ISERROR(VLOOKUP($F12,Risk_Assessment!$A:$N,13,FALSE)),"",VLOOKUP($F12,Risk_Assessment!$A:$N,13,FALSE))</f>
        <v>TBC</v>
      </c>
      <c r="B12" s="8" t="str">
        <f>IF(ISERROR(VLOOKUP($F12,Risk_Assessment!$A:$N,7,FALSE)),"",VLOOKUP($F12,Risk_Assessment!$A:$N,7,FALSE))</f>
        <v>B1</v>
      </c>
      <c r="C12" s="8" t="str">
        <f>IF(ISERROR(VLOOKUP($F12,Risk_Assessment!$A:$N,8,FALSE)),"",VLOOKUP($F12,Risk_Assessment!$A:$N,8,FALSE))</f>
        <v>Are there latrines, septic tanks, animal enclosures or cess pits present within 50m of the source?</v>
      </c>
      <c r="D12" s="8">
        <f>IF(ISERROR(VLOOKUP($F12,Risk_Assessment!$A:$N,11,FALSE)),"",VLOOKUP($F12,Risk_Assessment!$A:$N,11,FALSE))</f>
        <v>0</v>
      </c>
      <c r="E12" s="8">
        <f>IF(ISERROR(VLOOKUP($F12,Risk_Assessment!$A:$N,12,FALSE)),"",VLOOKUP($F12,Risk_Assessment!$A:$N,12,FALSE))</f>
        <v>4</v>
      </c>
      <c r="F12" s="11" t="str">
        <f t="shared" si="0"/>
        <v>TBC8</v>
      </c>
      <c r="G12" s="11">
        <f t="shared" si="1"/>
        <v>8</v>
      </c>
    </row>
    <row r="13" spans="1:10" ht="31.5" customHeight="1" x14ac:dyDescent="0.25">
      <c r="A13" s="8" t="str">
        <f>IF(ISERROR(VLOOKUP($F13,Risk_Assessment!$A:$N,13,FALSE)),"",VLOOKUP($F13,Risk_Assessment!$A:$N,13,FALSE))</f>
        <v>TBC</v>
      </c>
      <c r="B13" s="8" t="str">
        <f>IF(ISERROR(VLOOKUP($F13,Risk_Assessment!$A:$N,7,FALSE)),"",VLOOKUP($F13,Risk_Assessment!$A:$N,7,FALSE))</f>
        <v>B2</v>
      </c>
      <c r="C13" s="8" t="str">
        <f>IF(ISERROR(VLOOKUP($F13,Risk_Assessment!$A:$N,8,FALSE)),"",VLOOKUP($F13,Risk_Assessment!$A:$N,8,FALSE))</f>
        <v>Are there any waste pipes (sewage) adjacent to the source?</v>
      </c>
      <c r="D13" s="8">
        <f>IF(ISERROR(VLOOKUP($F13,Risk_Assessment!$A:$N,11,FALSE)),"",VLOOKUP($F13,Risk_Assessment!$A:$N,11,FALSE))</f>
        <v>0</v>
      </c>
      <c r="E13" s="8">
        <f>IF(ISERROR(VLOOKUP($F13,Risk_Assessment!$A:$N,12,FALSE)),"",VLOOKUP($F13,Risk_Assessment!$A:$N,12,FALSE))</f>
        <v>4</v>
      </c>
      <c r="F13" s="11" t="str">
        <f t="shared" si="0"/>
        <v>TBC9</v>
      </c>
      <c r="G13" s="11">
        <f t="shared" si="1"/>
        <v>9</v>
      </c>
    </row>
    <row r="14" spans="1:10" ht="31.5" customHeight="1" x14ac:dyDescent="0.25">
      <c r="A14" s="8" t="str">
        <f>IF(ISERROR(VLOOKUP($F14,Risk_Assessment!$A:$N,13,FALSE)),"",VLOOKUP($F14,Risk_Assessment!$A:$N,13,FALSE))</f>
        <v>TBC</v>
      </c>
      <c r="B14" s="8" t="str">
        <f>IF(ISERROR(VLOOKUP($F14,Risk_Assessment!$A:$N,7,FALSE)),"",VLOOKUP($F14,Risk_Assessment!$A:$N,7,FALSE))</f>
        <v>B3</v>
      </c>
      <c r="C14" s="8" t="str">
        <f>IF(ISERROR(VLOOKUP($F14,Risk_Assessment!$A:$N,8,FALSE)),"",VLOOKUP($F14,Risk_Assessment!$A:$N,8,FALSE))</f>
        <v>Is there a risk of microbial contamination (from slurry spreading, and/or storage of slurry or dung)?</v>
      </c>
      <c r="D14" s="8">
        <f>IF(ISERROR(VLOOKUP($F14,Risk_Assessment!$A:$N,11,FALSE)),"",VLOOKUP($F14,Risk_Assessment!$A:$N,11,FALSE))</f>
        <v>0</v>
      </c>
      <c r="E14" s="8">
        <f>IF(ISERROR(VLOOKUP($F14,Risk_Assessment!$A:$N,12,FALSE)),"",VLOOKUP($F14,Risk_Assessment!$A:$N,12,FALSE))</f>
        <v>5</v>
      </c>
      <c r="F14" s="11" t="str">
        <f t="shared" si="0"/>
        <v>TBC10</v>
      </c>
      <c r="G14" s="11">
        <f t="shared" si="1"/>
        <v>10</v>
      </c>
    </row>
    <row r="15" spans="1:10" ht="31.5" customHeight="1" x14ac:dyDescent="0.25">
      <c r="A15" s="8" t="str">
        <f>IF(ISERROR(VLOOKUP($F15,Risk_Assessment!$A:$N,13,FALSE)),"",VLOOKUP($F15,Risk_Assessment!$A:$N,13,FALSE))</f>
        <v>TBC</v>
      </c>
      <c r="B15" s="8" t="str">
        <f>IF(ISERROR(VLOOKUP($F15,Risk_Assessment!$A:$N,7,FALSE)),"",VLOOKUP($F15,Risk_Assessment!$A:$N,7,FALSE))</f>
        <v>B4</v>
      </c>
      <c r="C15" s="8" t="str">
        <f>IF(ISERROR(VLOOKUP($F15,Risk_Assessment!$A:$N,8,FALSE)),"",VLOOKUP($F15,Risk_Assessment!$A:$N,8,FALSE))</f>
        <v>Is there a risk of pesticides or chemical contamination (e.g. sheep dipping chemicals)</v>
      </c>
      <c r="D15" s="8">
        <f>IF(ISERROR(VLOOKUP($F15,Risk_Assessment!$A:$N,11,FALSE)),"",VLOOKUP($F15,Risk_Assessment!$A:$N,11,FALSE))</f>
        <v>0</v>
      </c>
      <c r="E15" s="8">
        <f>IF(ISERROR(VLOOKUP($F15,Risk_Assessment!$A:$N,12,FALSE)),"",VLOOKUP($F15,Risk_Assessment!$A:$N,12,FALSE))</f>
        <v>4</v>
      </c>
      <c r="F15" s="11" t="str">
        <f t="shared" si="0"/>
        <v>TBC11</v>
      </c>
      <c r="G15" s="11">
        <f t="shared" si="1"/>
        <v>11</v>
      </c>
    </row>
    <row r="16" spans="1:10" ht="31.5" customHeight="1" x14ac:dyDescent="0.25">
      <c r="A16" s="8" t="str">
        <f>IF(ISERROR(VLOOKUP($F16,Risk_Assessment!$A:$N,13,FALSE)),"",VLOOKUP($F16,Risk_Assessment!$A:$N,13,FALSE))</f>
        <v>TBC</v>
      </c>
      <c r="B16" s="8" t="str">
        <f>IF(ISERROR(VLOOKUP($F16,Risk_Assessment!$A:$N,7,FALSE)),"",VLOOKUP($F16,Risk_Assessment!$A:$N,7,FALSE))</f>
        <v>B5</v>
      </c>
      <c r="C16" s="8" t="str">
        <f>IF(ISERROR(VLOOKUP($F16,Risk_Assessment!$A:$N,8,FALSE)),"",VLOOKUP($F16,Risk_Assessment!$A:$N,8,FALSE))</f>
        <v>Are chemical fertilisers used?</v>
      </c>
      <c r="D16" s="8">
        <f>IF(ISERROR(VLOOKUP($F16,Risk_Assessment!$A:$N,11,FALSE)),"",VLOOKUP($F16,Risk_Assessment!$A:$N,11,FALSE))</f>
        <v>0</v>
      </c>
      <c r="E16" s="8">
        <f>IF(ISERROR(VLOOKUP($F16,Risk_Assessment!$A:$N,12,FALSE)),"",VLOOKUP($F16,Risk_Assessment!$A:$N,12,FALSE))</f>
        <v>4</v>
      </c>
      <c r="F16" s="11" t="str">
        <f t="shared" si="0"/>
        <v>TBC12</v>
      </c>
      <c r="G16" s="11">
        <f t="shared" si="1"/>
        <v>12</v>
      </c>
    </row>
    <row r="17" spans="1:7" ht="31.5" customHeight="1" x14ac:dyDescent="0.25">
      <c r="A17" s="8" t="str">
        <f>IF(ISERROR(VLOOKUP($F17,Risk_Assessment!$A:$N,13,FALSE)),"",VLOOKUP($F17,Risk_Assessment!$A:$N,13,FALSE))</f>
        <v>TBC</v>
      </c>
      <c r="B17" s="8" t="str">
        <f>IF(ISERROR(VLOOKUP($F17,Risk_Assessment!$A:$N,7,FALSE)),"",VLOOKUP($F17,Risk_Assessment!$A:$N,7,FALSE))</f>
        <v>B6</v>
      </c>
      <c r="C17" s="8" t="str">
        <f>IF(ISERROR(VLOOKUP($F17,Risk_Assessment!$A:$N,8,FALSE)),"",VLOOKUP($F17,Risk_Assessment!$A:$N,8,FALSE))</f>
        <v xml:space="preserve">Is there history of mining in the catchment (i.e. chemical or metal contamination)? </v>
      </c>
      <c r="D17" s="8">
        <f>IF(ISERROR(VLOOKUP($F17,Risk_Assessment!$A:$N,11,FALSE)),"",VLOOKUP($F17,Risk_Assessment!$A:$N,11,FALSE))</f>
        <v>0</v>
      </c>
      <c r="E17" s="8">
        <f>IF(ISERROR(VLOOKUP($F17,Risk_Assessment!$A:$N,12,FALSE)),"",VLOOKUP($F17,Risk_Assessment!$A:$N,12,FALSE))</f>
        <v>4</v>
      </c>
      <c r="F17" s="11" t="str">
        <f t="shared" si="0"/>
        <v>TBC13</v>
      </c>
      <c r="G17" s="11">
        <f t="shared" ref="G17:G80" si="2">G16+1</f>
        <v>13</v>
      </c>
    </row>
    <row r="18" spans="1:7" ht="31.5" customHeight="1" x14ac:dyDescent="0.25">
      <c r="A18" s="8" t="str">
        <f>IF(ISERROR(VLOOKUP($F18,Risk_Assessment!$A:$N,13,FALSE)),"",VLOOKUP($F18,Risk_Assessment!$A:$N,13,FALSE))</f>
        <v>TBC</v>
      </c>
      <c r="B18" s="8" t="str">
        <f>IF(ISERROR(VLOOKUP($F18,Risk_Assessment!$A:$N,7,FALSE)),"",VLOOKUP($F18,Risk_Assessment!$A:$N,7,FALSE))</f>
        <v>B7</v>
      </c>
      <c r="C18" s="8" t="str">
        <f>IF(ISERROR(VLOOKUP($F18,Risk_Assessment!$A:$N,8,FALSE)),"",VLOOKUP($F18,Risk_Assessment!$A:$N,8,FALSE))</f>
        <v>Does the local geology suggest the present of  - boron, arsenic, lead, fluoride, uranium, nickel, radon or other potentially harmful natural substance in raw water?</v>
      </c>
      <c r="D18" s="8">
        <f>IF(ISERROR(VLOOKUP($F18,Risk_Assessment!$A:$N,11,FALSE)),"",VLOOKUP($F18,Risk_Assessment!$A:$N,11,FALSE))</f>
        <v>0</v>
      </c>
      <c r="E18" s="8">
        <f>IF(ISERROR(VLOOKUP($F18,Risk_Assessment!$A:$N,12,FALSE)),"",VLOOKUP($F18,Risk_Assessment!$A:$N,12,FALSE))</f>
        <v>4</v>
      </c>
      <c r="F18" s="11" t="str">
        <f t="shared" si="0"/>
        <v>TBC14</v>
      </c>
      <c r="G18" s="11">
        <f t="shared" si="2"/>
        <v>14</v>
      </c>
    </row>
    <row r="19" spans="1:7" ht="31.5" customHeight="1" x14ac:dyDescent="0.25">
      <c r="A19" s="8" t="str">
        <f>IF(ISERROR(VLOOKUP($F19,Risk_Assessment!$A:$N,13,FALSE)),"",VLOOKUP($F19,Risk_Assessment!$A:$N,13,FALSE))</f>
        <v>TBC</v>
      </c>
      <c r="B19" s="8" t="str">
        <f>IF(ISERROR(VLOOKUP($F19,Risk_Assessment!$A:$N,7,FALSE)),"",VLOOKUP($F19,Risk_Assessment!$A:$N,7,FALSE))</f>
        <v>B8</v>
      </c>
      <c r="C19" s="8" t="str">
        <f>IF(ISERROR(VLOOKUP($F19,Risk_Assessment!$A:$N,8,FALSE)),"",VLOOKUP($F19,Risk_Assessment!$A:$N,8,FALSE))</f>
        <v>Is the source likely to be affected by any contaminated land including landfill sites in the catchment?</v>
      </c>
      <c r="D19" s="8">
        <f>IF(ISERROR(VLOOKUP($F19,Risk_Assessment!$A:$N,11,FALSE)),"",VLOOKUP($F19,Risk_Assessment!$A:$N,11,FALSE))</f>
        <v>0</v>
      </c>
      <c r="E19" s="8">
        <f>IF(ISERROR(VLOOKUP($F19,Risk_Assessment!$A:$N,12,FALSE)),"",VLOOKUP($F19,Risk_Assessment!$A:$N,12,FALSE))</f>
        <v>4</v>
      </c>
      <c r="F19" s="11" t="str">
        <f t="shared" si="0"/>
        <v>TBC15</v>
      </c>
      <c r="G19" s="11">
        <f t="shared" si="2"/>
        <v>15</v>
      </c>
    </row>
    <row r="20" spans="1:7" ht="31.5" customHeight="1" x14ac:dyDescent="0.25">
      <c r="A20" s="8" t="str">
        <f>IF(ISERROR(VLOOKUP($F20,Risk_Assessment!$A:$N,13,FALSE)),"",VLOOKUP($F20,Risk_Assessment!$A:$N,13,FALSE))</f>
        <v>TBC</v>
      </c>
      <c r="B20" s="8" t="str">
        <f>IF(ISERROR(VLOOKUP($F20,Risk_Assessment!$A:$N,7,FALSE)),"",VLOOKUP($F20,Risk_Assessment!$A:$N,7,FALSE))</f>
        <v>B9</v>
      </c>
      <c r="C20" s="8" t="str">
        <f>IF(ISERROR(VLOOKUP($F20,Risk_Assessment!$A:$N,8,FALSE)),"",VLOOKUP($F20,Risk_Assessment!$A:$N,8,FALSE))</f>
        <v>Is there a likelihood of insufficiency of supply i.e. over-abstraction of source or during drought conditions</v>
      </c>
      <c r="D20" s="8">
        <f>IF(ISERROR(VLOOKUP($F20,Risk_Assessment!$A:$N,11,FALSE)),"",VLOOKUP($F20,Risk_Assessment!$A:$N,11,FALSE))</f>
        <v>0</v>
      </c>
      <c r="E20" s="8">
        <f>IF(ISERROR(VLOOKUP($F20,Risk_Assessment!$A:$N,12,FALSE)),"",VLOOKUP($F20,Risk_Assessment!$A:$N,12,FALSE))</f>
        <v>4</v>
      </c>
      <c r="F20" s="11" t="str">
        <f t="shared" si="0"/>
        <v>TBC16</v>
      </c>
      <c r="G20" s="11">
        <f t="shared" si="2"/>
        <v>16</v>
      </c>
    </row>
    <row r="21" spans="1:7" ht="31.5" customHeight="1" x14ac:dyDescent="0.25">
      <c r="A21" s="8" t="str">
        <f>IF(ISERROR(VLOOKUP($F21,Risk_Assessment!$A:$N,13,FALSE)),"",VLOOKUP($F21,Risk_Assessment!$A:$N,13,FALSE))</f>
        <v>TBC</v>
      </c>
      <c r="B21" s="8" t="str">
        <f>IF(ISERROR(VLOOKUP($F21,Risk_Assessment!$A:$N,7,FALSE)),"",VLOOKUP($F21,Risk_Assessment!$A:$N,7,FALSE))</f>
        <v>B10</v>
      </c>
      <c r="C21" s="8" t="str">
        <f>IF(ISERROR(VLOOKUP($F21,Risk_Assessment!$A:$N,8,FALSE)),"",VLOOKUP($F21,Risk_Assessment!$A:$N,8,FALSE))</f>
        <v>Is the source adequately protected against vandalism (deliberate contamination of source and unauthorised access)?</v>
      </c>
      <c r="D21" s="8">
        <f>IF(ISERROR(VLOOKUP($F21,Risk_Assessment!$A:$N,11,FALSE)),"",VLOOKUP($F21,Risk_Assessment!$A:$N,11,FALSE))</f>
        <v>0</v>
      </c>
      <c r="E21" s="8">
        <f>IF(ISERROR(VLOOKUP($F21,Risk_Assessment!$A:$N,12,FALSE)),"",VLOOKUP($F21,Risk_Assessment!$A:$N,12,FALSE))</f>
        <v>5</v>
      </c>
      <c r="F21" s="11" t="str">
        <f t="shared" si="0"/>
        <v>TBC17</v>
      </c>
      <c r="G21" s="11">
        <f t="shared" si="2"/>
        <v>17</v>
      </c>
    </row>
    <row r="22" spans="1:7" ht="31.5" customHeight="1" x14ac:dyDescent="0.25">
      <c r="A22" s="8" t="str">
        <f>IF(ISERROR(VLOOKUP($F22,Risk_Assessment!$A:$N,13,FALSE)),"",VLOOKUP($F22,Risk_Assessment!$A:$N,13,FALSE))</f>
        <v>TBC</v>
      </c>
      <c r="B22" s="8" t="str">
        <f>IF(ISERROR(VLOOKUP($F22,Risk_Assessment!$A:$N,7,FALSE)),"",VLOOKUP($F22,Risk_Assessment!$A:$N,7,FALSE))</f>
        <v>B11</v>
      </c>
      <c r="C22" s="8" t="str">
        <f>IF(ISERROR(VLOOKUP($F22,Risk_Assessment!$A:$N,8,FALSE)),"",VLOOKUP($F22,Risk_Assessment!$A:$N,8,FALSE))</f>
        <v>Is there a risk of oil spill entering the supply (e.g. generators, household heating oil, farm fuel, generators, road traffic accident or the presence of a redundant tanker etc.)?</v>
      </c>
      <c r="D22" s="8">
        <f>IF(ISERROR(VLOOKUP($F22,Risk_Assessment!$A:$N,11,FALSE)),"",VLOOKUP($F22,Risk_Assessment!$A:$N,11,FALSE))</f>
        <v>0</v>
      </c>
      <c r="E22" s="8">
        <f>IF(ISERROR(VLOOKUP($F22,Risk_Assessment!$A:$N,12,FALSE)),"",VLOOKUP($F22,Risk_Assessment!$A:$N,12,FALSE))</f>
        <v>5</v>
      </c>
      <c r="F22" s="11" t="str">
        <f t="shared" si="0"/>
        <v>TBC18</v>
      </c>
      <c r="G22" s="11">
        <f t="shared" si="2"/>
        <v>18</v>
      </c>
    </row>
    <row r="23" spans="1:7" ht="31.5" customHeight="1" x14ac:dyDescent="0.25">
      <c r="A23" s="8" t="str">
        <f>IF(ISERROR(VLOOKUP($F23,Risk_Assessment!$A:$N,13,FALSE)),"",VLOOKUP($F23,Risk_Assessment!$A:$N,13,FALSE))</f>
        <v>TBC</v>
      </c>
      <c r="B23" s="8" t="str">
        <f>IF(ISERROR(VLOOKUP($F23,Risk_Assessment!$A:$N,7,FALSE)),"",VLOOKUP($F23,Risk_Assessment!$A:$N,7,FALSE))</f>
        <v>B15</v>
      </c>
      <c r="C23" s="8" t="str">
        <f>IF(ISERROR(VLOOKUP($F23,Risk_Assessment!$A:$N,8,FALSE)),"",VLOOKUP($F23,Risk_Assessment!$A:$N,8,FALSE))</f>
        <v>Are there any man made sources of tritium in the catchment which could affect the water supply?</v>
      </c>
      <c r="D23" s="8">
        <f>IF(ISERROR(VLOOKUP($F23,Risk_Assessment!$A:$N,11,FALSE)),"",VLOOKUP($F23,Risk_Assessment!$A:$N,11,FALSE))</f>
        <v>0</v>
      </c>
      <c r="E23" s="8">
        <f>IF(ISERROR(VLOOKUP($F23,Risk_Assessment!$A:$N,12,FALSE)),"",VLOOKUP($F23,Risk_Assessment!$A:$N,12,FALSE))</f>
        <v>5</v>
      </c>
      <c r="F23" s="11" t="str">
        <f t="shared" si="0"/>
        <v>TBC19</v>
      </c>
      <c r="G23" s="11">
        <f t="shared" si="2"/>
        <v>19</v>
      </c>
    </row>
    <row r="24" spans="1:7" ht="31.5" customHeight="1" x14ac:dyDescent="0.25">
      <c r="A24" s="8" t="str">
        <f>IF(ISERROR(VLOOKUP($F24,Risk_Assessment!$A:$N,13,FALSE)),"",VLOOKUP($F24,Risk_Assessment!$A:$N,13,FALSE))</f>
        <v>TBC</v>
      </c>
      <c r="B24" s="8" t="str">
        <f>IF(ISERROR(VLOOKUP($F24,Risk_Assessment!$A:$N,7,FALSE)),"",VLOOKUP($F24,Risk_Assessment!$A:$N,7,FALSE))</f>
        <v>B16</v>
      </c>
      <c r="C24" s="8" t="str">
        <f>IF(ISERROR(VLOOKUP($F24,Risk_Assessment!$A:$N,8,FALSE)),"",VLOOKUP($F24,Risk_Assessment!$A:$N,8,FALSE))</f>
        <v>Has the Environment Agency any record of historic pollution event(s) in the catchment which contained radioactive substances?</v>
      </c>
      <c r="D24" s="8">
        <f>IF(ISERROR(VLOOKUP($F24,Risk_Assessment!$A:$N,11,FALSE)),"",VLOOKUP($F24,Risk_Assessment!$A:$N,11,FALSE))</f>
        <v>0</v>
      </c>
      <c r="E24" s="8">
        <f>IF(ISERROR(VLOOKUP($F24,Risk_Assessment!$A:$N,12,FALSE)),"",VLOOKUP($F24,Risk_Assessment!$A:$N,12,FALSE))</f>
        <v>5</v>
      </c>
      <c r="F24" s="11" t="str">
        <f t="shared" si="0"/>
        <v>TBC20</v>
      </c>
      <c r="G24" s="11">
        <f t="shared" si="2"/>
        <v>20</v>
      </c>
    </row>
    <row r="25" spans="1:7" ht="31.5" customHeight="1" x14ac:dyDescent="0.25">
      <c r="A25" s="8" t="str">
        <f>IF(ISERROR(VLOOKUP($F25,Risk_Assessment!$A:$N,13,FALSE)),"",VLOOKUP($F25,Risk_Assessment!$A:$N,13,FALSE))</f>
        <v>TBC</v>
      </c>
      <c r="B25" s="8" t="str">
        <f>IF(ISERROR(VLOOKUP($F25,Risk_Assessment!$A:$N,7,FALSE)),"",VLOOKUP($F25,Risk_Assessment!$A:$N,7,FALSE))</f>
        <v>B17</v>
      </c>
      <c r="C25" s="8" t="str">
        <f>IF(ISERROR(VLOOKUP($F25,Risk_Assessment!$A:$N,8,FALSE)),"",VLOOKUP($F25,Risk_Assessment!$A:$N,8,FALSE))</f>
        <v>Does the local water company have a notice allowing them to cease monitoring for tritium or ID for abstraction points from the same aquifer?</v>
      </c>
      <c r="D25" s="8">
        <f>IF(ISERROR(VLOOKUP($F25,Risk_Assessment!$A:$N,11,FALSE)),"",VLOOKUP($F25,Risk_Assessment!$A:$N,11,FALSE))</f>
        <v>0</v>
      </c>
      <c r="E25" s="8">
        <f>IF(ISERROR(VLOOKUP($F25,Risk_Assessment!$A:$N,12,FALSE)),"",VLOOKUP($F25,Risk_Assessment!$A:$N,12,FALSE))</f>
        <v>5</v>
      </c>
      <c r="F25" s="11" t="str">
        <f t="shared" si="0"/>
        <v>TBC21</v>
      </c>
      <c r="G25" s="11">
        <f t="shared" si="2"/>
        <v>21</v>
      </c>
    </row>
    <row r="26" spans="1:7" ht="31.5" customHeight="1" x14ac:dyDescent="0.25">
      <c r="A26" s="8" t="str">
        <f>IF(ISERROR(VLOOKUP($F26,Risk_Assessment!$A:$N,13,FALSE)),"",VLOOKUP($F26,Risk_Assessment!$A:$N,13,FALSE))</f>
        <v>TBC</v>
      </c>
      <c r="B26" s="8" t="str">
        <f>IF(ISERROR(VLOOKUP($F26,Risk_Assessment!$A:$N,7,FALSE)),"",VLOOKUP($F26,Risk_Assessment!$A:$N,7,FALSE))</f>
        <v>B18</v>
      </c>
      <c r="C26" s="8" t="str">
        <f>IF(ISERROR(VLOOKUP($F26,Risk_Assessment!$A:$N,8,FALSE)),"",VLOOKUP($F26,Risk_Assessment!$A:$N,8,FALSE))</f>
        <v>Is there any monitoring data (EA/Wco/LA) for radioactive substances in this supply or another supply in the same water body indicating levels above the standard/value?</v>
      </c>
      <c r="D26" s="8">
        <f>IF(ISERROR(VLOOKUP($F26,Risk_Assessment!$A:$N,11,FALSE)),"",VLOOKUP($F26,Risk_Assessment!$A:$N,11,FALSE))</f>
        <v>0</v>
      </c>
      <c r="E26" s="8">
        <f>IF(ISERROR(VLOOKUP($F26,Risk_Assessment!$A:$N,12,FALSE)),"",VLOOKUP($F26,Risk_Assessment!$A:$N,12,FALSE))</f>
        <v>5</v>
      </c>
      <c r="F26" s="11" t="str">
        <f t="shared" si="0"/>
        <v>TBC22</v>
      </c>
      <c r="G26" s="11">
        <f t="shared" si="2"/>
        <v>22</v>
      </c>
    </row>
    <row r="27" spans="1:7" ht="31.5" customHeight="1" x14ac:dyDescent="0.25">
      <c r="A27" s="8" t="str">
        <f>IF(ISERROR(VLOOKUP($F27,Risk_Assessment!$A:$N,13,FALSE)),"",VLOOKUP($F27,Risk_Assessment!$A:$N,13,FALSE))</f>
        <v>TBC</v>
      </c>
      <c r="B27" s="8" t="str">
        <f>IF(ISERROR(VLOOKUP($F27,Risk_Assessment!$A:$N,7,FALSE)),"",VLOOKUP($F27,Risk_Assessment!$A:$N,7,FALSE))</f>
        <v>B19</v>
      </c>
      <c r="C27" s="8" t="str">
        <f>IF(ISERROR(VLOOKUP($F27,Risk_Assessment!$A:$N,8,FALSE)),"",VLOOKUP($F27,Risk_Assessment!$A:$N,8,FALSE))</f>
        <v>Does the ‘Radioactivity in Food and the environment’ report indicate the likely presence of radioactive substances?</v>
      </c>
      <c r="D27" s="8">
        <f>IF(ISERROR(VLOOKUP($F27,Risk_Assessment!$A:$N,11,FALSE)),"",VLOOKUP($F27,Risk_Assessment!$A:$N,11,FALSE))</f>
        <v>0</v>
      </c>
      <c r="E27" s="8">
        <f>IF(ISERROR(VLOOKUP($F27,Risk_Assessment!$A:$N,12,FALSE)),"",VLOOKUP($F27,Risk_Assessment!$A:$N,12,FALSE))</f>
        <v>4</v>
      </c>
      <c r="F27" s="11" t="str">
        <f t="shared" si="0"/>
        <v>TBC23</v>
      </c>
      <c r="G27" s="11">
        <f t="shared" si="2"/>
        <v>23</v>
      </c>
    </row>
    <row r="28" spans="1:7" ht="31.5" customHeight="1" x14ac:dyDescent="0.25">
      <c r="A28" s="8" t="str">
        <f>IF(ISERROR(VLOOKUP($F28,Risk_Assessment!$A:$N,13,FALSE)),"",VLOOKUP($F28,Risk_Assessment!$A:$N,13,FALSE))</f>
        <v>TBC</v>
      </c>
      <c r="B28" s="8" t="str">
        <f>IF(ISERROR(VLOOKUP($F28,Risk_Assessment!$A:$N,7,FALSE)),"",VLOOKUP($F28,Risk_Assessment!$A:$N,7,FALSE))</f>
        <v>B20</v>
      </c>
      <c r="C28" s="8" t="str">
        <f>IF(ISERROR(VLOOKUP($F28,Risk_Assessment!$A:$N,8,FALSE)),"",VLOOKUP($F28,Risk_Assessment!$A:$N,8,FALSE))</f>
        <v>If gross alpha or gross beta exceed the limit, does the Indicative Dose (ID)calculation confirm the value is &lt;0.1mSv?</v>
      </c>
      <c r="D28" s="8">
        <f>IF(ISERROR(VLOOKUP($F28,Risk_Assessment!$A:$N,11,FALSE)),"",VLOOKUP($F28,Risk_Assessment!$A:$N,11,FALSE))</f>
        <v>0</v>
      </c>
      <c r="E28" s="8">
        <f>IF(ISERROR(VLOOKUP($F28,Risk_Assessment!$A:$N,12,FALSE)),"",VLOOKUP($F28,Risk_Assessment!$A:$N,12,FALSE))</f>
        <v>5</v>
      </c>
      <c r="F28" s="11" t="str">
        <f t="shared" si="0"/>
        <v>TBC24</v>
      </c>
      <c r="G28" s="11">
        <f t="shared" si="2"/>
        <v>24</v>
      </c>
    </row>
    <row r="29" spans="1:7" ht="31.5" customHeight="1" x14ac:dyDescent="0.25">
      <c r="A29" s="8" t="str">
        <f>IF(ISERROR(VLOOKUP($F29,Risk_Assessment!$A:$N,13,FALSE)),"",VLOOKUP($F29,Risk_Assessment!$A:$N,13,FALSE))</f>
        <v>TBC</v>
      </c>
      <c r="B29" s="8" t="str">
        <f>IF(ISERROR(VLOOKUP($F29,Risk_Assessment!$A:$N,7,FALSE)),"",VLOOKUP($F29,Risk_Assessment!$A:$N,7,FALSE))</f>
        <v>C1</v>
      </c>
      <c r="C29" s="8" t="str">
        <f>IF(ISERROR(VLOOKUP($F29,Risk_Assessment!$A:$N,8,FALSE)),"",VLOOKUP($F29,Risk_Assessment!$A:$N,8,FALSE))</f>
        <v>Is there a noticeable change in the appearance of the water from time to time (colour, cloudiness/turbidity)?</v>
      </c>
      <c r="D29" s="8">
        <f>IF(ISERROR(VLOOKUP($F29,Risk_Assessment!$A:$N,11,FALSE)),"",VLOOKUP($F29,Risk_Assessment!$A:$N,11,FALSE))</f>
        <v>0</v>
      </c>
      <c r="E29" s="8">
        <f>IF(ISERROR(VLOOKUP($F29,Risk_Assessment!$A:$N,12,FALSE)),"",VLOOKUP($F29,Risk_Assessment!$A:$N,12,FALSE))</f>
        <v>4</v>
      </c>
      <c r="F29" s="11" t="str">
        <f t="shared" si="0"/>
        <v>TBC25</v>
      </c>
      <c r="G29" s="11">
        <f t="shared" si="2"/>
        <v>25</v>
      </c>
    </row>
    <row r="30" spans="1:7" ht="31.5" customHeight="1" x14ac:dyDescent="0.25">
      <c r="A30" s="8" t="str">
        <f>IF(ISERROR(VLOOKUP($F30,Risk_Assessment!$A:$N,13,FALSE)),"",VLOOKUP($F30,Risk_Assessment!$A:$N,13,FALSE))</f>
        <v>TBC</v>
      </c>
      <c r="B30" s="8" t="str">
        <f>IF(ISERROR(VLOOKUP($F30,Risk_Assessment!$A:$N,7,FALSE)),"",VLOOKUP($F30,Risk_Assessment!$A:$N,7,FALSE))</f>
        <v>C2</v>
      </c>
      <c r="C30" s="8" t="str">
        <f>IF(ISERROR(VLOOKUP($F30,Risk_Assessment!$A:$N,8,FALSE)),"",VLOOKUP($F30,Risk_Assessment!$A:$N,8,FALSE))</f>
        <v>Is the source exposed to risks of faecal contamination from wildlife (this will always be yes for all surface water sources, i.e. rivers, lakes and streams)?</v>
      </c>
      <c r="D30" s="8">
        <f>IF(ISERROR(VLOOKUP($F30,Risk_Assessment!$A:$N,11,FALSE)),"",VLOOKUP($F30,Risk_Assessment!$A:$N,11,FALSE))</f>
        <v>0</v>
      </c>
      <c r="E30" s="8">
        <f>IF(ISERROR(VLOOKUP($F30,Risk_Assessment!$A:$N,12,FALSE)),"",VLOOKUP($F30,Risk_Assessment!$A:$N,12,FALSE))</f>
        <v>3</v>
      </c>
      <c r="F30" s="11" t="str">
        <f t="shared" si="0"/>
        <v>TBC26</v>
      </c>
      <c r="G30" s="11">
        <f t="shared" si="2"/>
        <v>26</v>
      </c>
    </row>
    <row r="31" spans="1:7" ht="31.5" customHeight="1" x14ac:dyDescent="0.25">
      <c r="A31" s="8" t="str">
        <f>IF(ISERROR(VLOOKUP($F31,Risk_Assessment!$A:$N,13,FALSE)),"",VLOOKUP($F31,Risk_Assessment!$A:$N,13,FALSE))</f>
        <v>TBC</v>
      </c>
      <c r="B31" s="8" t="str">
        <f>IF(ISERROR(VLOOKUP($F31,Risk_Assessment!$A:$N,7,FALSE)),"",VLOOKUP($F31,Risk_Assessment!$A:$N,7,FALSE))</f>
        <v>C3</v>
      </c>
      <c r="C31" s="8" t="str">
        <f>IF(ISERROR(VLOOKUP($F31,Risk_Assessment!$A:$N,8,FALSE)),"",VLOOKUP($F31,Risk_Assessment!$A:$N,8,FALSE))</f>
        <v>Is there waste-water discharging biological matter into the source?</v>
      </c>
      <c r="D31" s="8">
        <f>IF(ISERROR(VLOOKUP($F31,Risk_Assessment!$A:$N,11,FALSE)),"",VLOOKUP($F31,Risk_Assessment!$A:$N,11,FALSE))</f>
        <v>0</v>
      </c>
      <c r="E31" s="8">
        <f>IF(ISERROR(VLOOKUP($F31,Risk_Assessment!$A:$N,12,FALSE)),"",VLOOKUP($F31,Risk_Assessment!$A:$N,12,FALSE))</f>
        <v>5</v>
      </c>
      <c r="F31" s="11" t="str">
        <f t="shared" si="0"/>
        <v>TBC27</v>
      </c>
      <c r="G31" s="11">
        <f t="shared" si="2"/>
        <v>27</v>
      </c>
    </row>
    <row r="32" spans="1:7" ht="31.5" customHeight="1" x14ac:dyDescent="0.25">
      <c r="A32" s="8" t="str">
        <f>IF(ISERROR(VLOOKUP($F32,Risk_Assessment!$A:$N,13,FALSE)),"",VLOOKUP($F32,Risk_Assessment!$A:$N,13,FALSE))</f>
        <v>TBC</v>
      </c>
      <c r="B32" s="8" t="str">
        <f>IF(ISERROR(VLOOKUP($F32,Risk_Assessment!$A:$N,7,FALSE)),"",VLOOKUP($F32,Risk_Assessment!$A:$N,7,FALSE))</f>
        <v>C4</v>
      </c>
      <c r="C32" s="8" t="str">
        <f>IF(ISERROR(VLOOKUP($F32,Risk_Assessment!$A:$N,8,FALSE)),"",VLOOKUP($F32,Risk_Assessment!$A:$N,8,FALSE))</f>
        <v>Is there waste-water discharging chemical substances into the source?</v>
      </c>
      <c r="D32" s="8">
        <f>IF(ISERROR(VLOOKUP($F32,Risk_Assessment!$A:$N,11,FALSE)),"",VLOOKUP($F32,Risk_Assessment!$A:$N,11,FALSE))</f>
        <v>0</v>
      </c>
      <c r="E32" s="8">
        <f>IF(ISERROR(VLOOKUP($F32,Risk_Assessment!$A:$N,12,FALSE)),"",VLOOKUP($F32,Risk_Assessment!$A:$N,12,FALSE))</f>
        <v>4</v>
      </c>
      <c r="F32" s="11" t="str">
        <f t="shared" si="0"/>
        <v>TBC28</v>
      </c>
      <c r="G32" s="11">
        <f t="shared" si="2"/>
        <v>28</v>
      </c>
    </row>
    <row r="33" spans="1:7" ht="31.5" customHeight="1" x14ac:dyDescent="0.25">
      <c r="A33" s="8" t="str">
        <f>IF(ISERROR(VLOOKUP($F33,Risk_Assessment!$A:$N,13,FALSE)),"",VLOOKUP($F33,Risk_Assessment!$A:$N,13,FALSE))</f>
        <v>TBC</v>
      </c>
      <c r="B33" s="8" t="str">
        <f>IF(ISERROR(VLOOKUP($F33,Risk_Assessment!$A:$N,7,FALSE)),"",VLOOKUP($F33,Risk_Assessment!$A:$N,7,FALSE))</f>
        <v>C5</v>
      </c>
      <c r="C33" s="8" t="str">
        <f>IF(ISERROR(VLOOKUP($F33,Risk_Assessment!$A:$N,8,FALSE)),"",VLOOKUP($F33,Risk_Assessment!$A:$N,8,FALSE))</f>
        <v>Are there unbunded stores of farm waste or silage in the catchment?</v>
      </c>
      <c r="D33" s="8">
        <f>IF(ISERROR(VLOOKUP($F33,Risk_Assessment!$A:$N,11,FALSE)),"",VLOOKUP($F33,Risk_Assessment!$A:$N,11,FALSE))</f>
        <v>0</v>
      </c>
      <c r="E33" s="8">
        <f>IF(ISERROR(VLOOKUP($F33,Risk_Assessment!$A:$N,12,FALSE)),"",VLOOKUP($F33,Risk_Assessment!$A:$N,12,FALSE))</f>
        <v>5</v>
      </c>
      <c r="F33" s="11" t="str">
        <f t="shared" si="0"/>
        <v>TBC29</v>
      </c>
      <c r="G33" s="11">
        <f t="shared" si="2"/>
        <v>29</v>
      </c>
    </row>
    <row r="34" spans="1:7" ht="31.5" customHeight="1" x14ac:dyDescent="0.25">
      <c r="A34" s="8" t="str">
        <f>IF(ISERROR(VLOOKUP($F34,Risk_Assessment!$A:$N,13,FALSE)),"",VLOOKUP($F34,Risk_Assessment!$A:$N,13,FALSE))</f>
        <v>TBC</v>
      </c>
      <c r="B34" s="8" t="str">
        <f>IF(ISERROR(VLOOKUP($F34,Risk_Assessment!$A:$N,7,FALSE)),"",VLOOKUP($F34,Risk_Assessment!$A:$N,7,FALSE))</f>
        <v>C6</v>
      </c>
      <c r="C34" s="8" t="str">
        <f>IF(ISERROR(VLOOKUP($F34,Risk_Assessment!$A:$N,8,FALSE)),"",VLOOKUP($F34,Risk_Assessment!$A:$N,8,FALSE))</f>
        <v>Is local forestry activity causing or likely to cause suspended particles in the source water?</v>
      </c>
      <c r="D34" s="8">
        <f>IF(ISERROR(VLOOKUP($F34,Risk_Assessment!$A:$N,11,FALSE)),"",VLOOKUP($F34,Risk_Assessment!$A:$N,11,FALSE))</f>
        <v>0</v>
      </c>
      <c r="E34" s="8">
        <f>IF(ISERROR(VLOOKUP($F34,Risk_Assessment!$A:$N,12,FALSE)),"",VLOOKUP($F34,Risk_Assessment!$A:$N,12,FALSE))</f>
        <v>3</v>
      </c>
      <c r="F34" s="11" t="str">
        <f t="shared" si="0"/>
        <v>TBC30</v>
      </c>
      <c r="G34" s="11">
        <f t="shared" si="2"/>
        <v>30</v>
      </c>
    </row>
    <row r="35" spans="1:7" ht="31.5" customHeight="1" x14ac:dyDescent="0.25">
      <c r="A35" s="8" t="str">
        <f>IF(ISERROR(VLOOKUP($F35,Risk_Assessment!$A:$N,13,FALSE)),"",VLOOKUP($F35,Risk_Assessment!$A:$N,13,FALSE))</f>
        <v>TBC</v>
      </c>
      <c r="B35" s="8" t="str">
        <f>IF(ISERROR(VLOOKUP($F35,Risk_Assessment!$A:$N,7,FALSE)),"",VLOOKUP($F35,Risk_Assessment!$A:$N,7,FALSE))</f>
        <v>C7</v>
      </c>
      <c r="C35" s="8" t="str">
        <f>IF(ISERROR(VLOOKUP($F35,Risk_Assessment!$A:$N,8,FALSE)),"",VLOOKUP($F35,Risk_Assessment!$A:$N,8,FALSE))</f>
        <v>Is freshwater aquaculture practised upstream, causing contamination (feed, pesticides etc.)?</v>
      </c>
      <c r="D35" s="8">
        <f>IF(ISERROR(VLOOKUP($F35,Risk_Assessment!$A:$N,11,FALSE)),"",VLOOKUP($F35,Risk_Assessment!$A:$N,11,FALSE))</f>
        <v>0</v>
      </c>
      <c r="E35" s="8">
        <f>IF(ISERROR(VLOOKUP($F35,Risk_Assessment!$A:$N,12,FALSE)),"",VLOOKUP($F35,Risk_Assessment!$A:$N,12,FALSE))</f>
        <v>4</v>
      </c>
      <c r="F35" s="11" t="str">
        <f t="shared" si="0"/>
        <v>TBC31</v>
      </c>
      <c r="G35" s="11">
        <f t="shared" si="2"/>
        <v>31</v>
      </c>
    </row>
    <row r="36" spans="1:7" ht="31.5" customHeight="1" x14ac:dyDescent="0.25">
      <c r="A36" s="8" t="str">
        <f>IF(ISERROR(VLOOKUP($F36,Risk_Assessment!$A:$N,13,FALSE)),"",VLOOKUP($F36,Risk_Assessment!$A:$N,13,FALSE))</f>
        <v>TBC</v>
      </c>
      <c r="B36" s="8" t="str">
        <f>IF(ISERROR(VLOOKUP($F36,Risk_Assessment!$A:$N,7,FALSE)),"",VLOOKUP($F36,Risk_Assessment!$A:$N,7,FALSE))</f>
        <v>C8</v>
      </c>
      <c r="C36" s="8" t="str">
        <f>IF(ISERROR(VLOOKUP($F36,Risk_Assessment!$A:$N,8,FALSE)),"",VLOOKUP($F36,Risk_Assessment!$A:$N,8,FALSE))</f>
        <v>Is there run off from construction/development activities upstream of intake causing contamination (oil spills, silt, cement, bentonites, soakaways, open tanks, surface water inceptors)?</v>
      </c>
      <c r="D36" s="8">
        <f>IF(ISERROR(VLOOKUP($F36,Risk_Assessment!$A:$N,11,FALSE)),"",VLOOKUP($F36,Risk_Assessment!$A:$N,11,FALSE))</f>
        <v>0</v>
      </c>
      <c r="E36" s="8">
        <f>IF(ISERROR(VLOOKUP($F36,Risk_Assessment!$A:$N,12,FALSE)),"",VLOOKUP($F36,Risk_Assessment!$A:$N,12,FALSE))</f>
        <v>4</v>
      </c>
      <c r="F36" s="11" t="str">
        <f t="shared" si="0"/>
        <v>TBC32</v>
      </c>
      <c r="G36" s="11">
        <f t="shared" si="2"/>
        <v>32</v>
      </c>
    </row>
    <row r="37" spans="1:7" ht="31.5" customHeight="1" x14ac:dyDescent="0.25">
      <c r="A37" s="8" t="str">
        <f>IF(ISERROR(VLOOKUP($F37,Risk_Assessment!$A:$N,13,FALSE)),"",VLOOKUP($F37,Risk_Assessment!$A:$N,13,FALSE))</f>
        <v>TBC</v>
      </c>
      <c r="B37" s="8" t="str">
        <f>IF(ISERROR(VLOOKUP($F37,Risk_Assessment!$A:$N,7,FALSE)),"",VLOOKUP($F37,Risk_Assessment!$A:$N,7,FALSE))</f>
        <v>C9</v>
      </c>
      <c r="C37" s="8" t="str">
        <f>IF(ISERROR(VLOOKUP($F37,Risk_Assessment!$A:$N,8,FALSE)),"",VLOOKUP($F37,Risk_Assessment!$A:$N,8,FALSE))</f>
        <v>Is local quarrying activity causing or likely to cause suspended particles or any chemicals in the source water?</v>
      </c>
      <c r="D37" s="8">
        <f>IF(ISERROR(VLOOKUP($F37,Risk_Assessment!$A:$N,11,FALSE)),"",VLOOKUP($F37,Risk_Assessment!$A:$N,11,FALSE))</f>
        <v>0</v>
      </c>
      <c r="E37" s="8">
        <f>IF(ISERROR(VLOOKUP($F37,Risk_Assessment!$A:$N,12,FALSE)),"",VLOOKUP($F37,Risk_Assessment!$A:$N,12,FALSE))</f>
        <v>4</v>
      </c>
      <c r="F37" s="11" t="str">
        <f t="shared" ref="F37:F68" si="3">CONCATENATE($B$2,G37)</f>
        <v>TBC33</v>
      </c>
      <c r="G37" s="11">
        <f t="shared" si="2"/>
        <v>33</v>
      </c>
    </row>
    <row r="38" spans="1:7" ht="31.5" customHeight="1" x14ac:dyDescent="0.25">
      <c r="A38" s="8" t="str">
        <f>IF(ISERROR(VLOOKUP($F38,Risk_Assessment!$A:$N,13,FALSE)),"",VLOOKUP($F38,Risk_Assessment!$A:$N,13,FALSE))</f>
        <v>TBC</v>
      </c>
      <c r="B38" s="8" t="str">
        <f>IF(ISERROR(VLOOKUP($F38,Risk_Assessment!$A:$N,7,FALSE)),"",VLOOKUP($F38,Risk_Assessment!$A:$N,7,FALSE))</f>
        <v>C10</v>
      </c>
      <c r="C38" s="8" t="str">
        <f>IF(ISERROR(VLOOKUP($F38,Risk_Assessment!$A:$N,8,FALSE)),"",VLOOKUP($F38,Risk_Assessment!$A:$N,8,FALSE))</f>
        <v>Is the source water used for recreational purposes?</v>
      </c>
      <c r="D38" s="8">
        <f>IF(ISERROR(VLOOKUP($F38,Risk_Assessment!$A:$N,11,FALSE)),"",VLOOKUP($F38,Risk_Assessment!$A:$N,11,FALSE))</f>
        <v>0</v>
      </c>
      <c r="E38" s="8">
        <f>IF(ISERROR(VLOOKUP($F38,Risk_Assessment!$A:$N,12,FALSE)),"",VLOOKUP($F38,Risk_Assessment!$A:$N,12,FALSE))</f>
        <v>4</v>
      </c>
      <c r="F38" s="11" t="str">
        <f t="shared" si="3"/>
        <v>TBC34</v>
      </c>
      <c r="G38" s="11">
        <f t="shared" si="2"/>
        <v>34</v>
      </c>
    </row>
    <row r="39" spans="1:7" ht="31.5" customHeight="1" x14ac:dyDescent="0.25">
      <c r="A39" s="8" t="str">
        <f>IF(ISERROR(VLOOKUP($F39,Risk_Assessment!$A:$N,13,FALSE)),"",VLOOKUP($F39,Risk_Assessment!$A:$N,13,FALSE))</f>
        <v>TBC</v>
      </c>
      <c r="B39" s="8" t="str">
        <f>IF(ISERROR(VLOOKUP($F39,Risk_Assessment!$A:$N,7,FALSE)),"",VLOOKUP($F39,Risk_Assessment!$A:$N,7,FALSE))</f>
        <v>C11</v>
      </c>
      <c r="C39" s="8" t="str">
        <f>IF(ISERROR(VLOOKUP($F39,Risk_Assessment!$A:$N,8,FALSE)),"",VLOOKUP($F39,Risk_Assessment!$A:$N,8,FALSE))</f>
        <v>Is the source water subject to seasonal algal blooms including toxin producing algae (cyanobacteria)?</v>
      </c>
      <c r="D39" s="8">
        <f>IF(ISERROR(VLOOKUP($F39,Risk_Assessment!$A:$N,11,FALSE)),"",VLOOKUP($F39,Risk_Assessment!$A:$N,11,FALSE))</f>
        <v>0</v>
      </c>
      <c r="E39" s="8">
        <f>IF(ISERROR(VLOOKUP($F39,Risk_Assessment!$A:$N,12,FALSE)),"",VLOOKUP($F39,Risk_Assessment!$A:$N,12,FALSE))</f>
        <v>3</v>
      </c>
      <c r="F39" s="11" t="str">
        <f t="shared" si="3"/>
        <v>TBC35</v>
      </c>
      <c r="G39" s="11">
        <f t="shared" si="2"/>
        <v>35</v>
      </c>
    </row>
    <row r="40" spans="1:7" ht="31.5" customHeight="1" x14ac:dyDescent="0.25">
      <c r="A40" s="8" t="str">
        <f>IF(ISERROR(VLOOKUP($F40,Risk_Assessment!$A:$N,13,FALSE)),"",VLOOKUP($F40,Risk_Assessment!$A:$N,13,FALSE))</f>
        <v>TBC</v>
      </c>
      <c r="B40" s="8" t="str">
        <f>IF(ISERROR(VLOOKUP($F40,Risk_Assessment!$A:$N,7,FALSE)),"",VLOOKUP($F40,Risk_Assessment!$A:$N,7,FALSE))</f>
        <v>C12</v>
      </c>
      <c r="C40" s="8" t="str">
        <f>IF(ISERROR(VLOOKUP($F40,Risk_Assessment!$A:$N,8,FALSE)),"",VLOOKUP($F40,Risk_Assessment!$A:$N,8,FALSE))</f>
        <v>Is the spring chamber designed and constructed to exclude surface water or spillages of contaminated material causing microbial or other contamination (through the cover or the lining) and is it in a satisfactory state of repair?</v>
      </c>
      <c r="D40" s="8">
        <f>IF(ISERROR(VLOOKUP($F40,Risk_Assessment!$A:$N,11,FALSE)),"",VLOOKUP($F40,Risk_Assessment!$A:$N,11,FALSE))</f>
        <v>0</v>
      </c>
      <c r="E40" s="8">
        <f>IF(ISERROR(VLOOKUP($F40,Risk_Assessment!$A:$N,12,FALSE)),"",VLOOKUP($F40,Risk_Assessment!$A:$N,12,FALSE))</f>
        <v>5</v>
      </c>
      <c r="F40" s="11" t="str">
        <f t="shared" si="3"/>
        <v>TBC36</v>
      </c>
      <c r="G40" s="11">
        <f t="shared" si="2"/>
        <v>36</v>
      </c>
    </row>
    <row r="41" spans="1:7" ht="31.5" customHeight="1" x14ac:dyDescent="0.25">
      <c r="A41" s="8" t="str">
        <f>IF(ISERROR(VLOOKUP($F41,Risk_Assessment!$A:$N,13,FALSE)),"",VLOOKUP($F41,Risk_Assessment!$A:$N,13,FALSE))</f>
        <v>TBC</v>
      </c>
      <c r="B41" s="8" t="str">
        <f>IF(ISERROR(VLOOKUP($F41,Risk_Assessment!$A:$N,7,FALSE)),"",VLOOKUP($F41,Risk_Assessment!$A:$N,7,FALSE))</f>
        <v>C13</v>
      </c>
      <c r="C41" s="8" t="str">
        <f>IF(ISERROR(VLOOKUP($F41,Risk_Assessment!$A:$N,8,FALSE)),"",VLOOKUP($F41,Risk_Assessment!$A:$N,8,FALSE))</f>
        <v>Does the spring chamber extend at least 150mm above the level of the floor with an apron sloping away from a secure cover?</v>
      </c>
      <c r="D41" s="8">
        <f>IF(ISERROR(VLOOKUP($F41,Risk_Assessment!$A:$N,11,FALSE)),"",VLOOKUP($F41,Risk_Assessment!$A:$N,11,FALSE))</f>
        <v>0</v>
      </c>
      <c r="E41" s="8">
        <f>IF(ISERROR(VLOOKUP($F41,Risk_Assessment!$A:$N,12,FALSE)),"",VLOOKUP($F41,Risk_Assessment!$A:$N,12,FALSE))</f>
        <v>5</v>
      </c>
      <c r="F41" s="11" t="str">
        <f t="shared" si="3"/>
        <v>TBC37</v>
      </c>
      <c r="G41" s="11">
        <f t="shared" si="2"/>
        <v>37</v>
      </c>
    </row>
    <row r="42" spans="1:7" ht="31.5" customHeight="1" x14ac:dyDescent="0.25">
      <c r="A42" s="8" t="str">
        <f>IF(ISERROR(VLOOKUP($F42,Risk_Assessment!$A:$N,13,FALSE)),"",VLOOKUP($F42,Risk_Assessment!$A:$N,13,FALSE))</f>
        <v>TBC</v>
      </c>
      <c r="B42" s="8" t="str">
        <f>IF(ISERROR(VLOOKUP($F42,Risk_Assessment!$A:$N,7,FALSE)),"",VLOOKUP($F42,Risk_Assessment!$A:$N,7,FALSE))</f>
        <v>D1</v>
      </c>
      <c r="C42" s="8" t="str">
        <f>IF(ISERROR(VLOOKUP($F42,Risk_Assessment!$A:$N,8,FALSE)),"",VLOOKUP($F42,Risk_Assessment!$A:$N,8,FALSE))</f>
        <v>Where there are abandoned wells or observation boreholes are they adequately capped, fenced and protected?</v>
      </c>
      <c r="D42" s="8">
        <f>IF(ISERROR(VLOOKUP($F42,Risk_Assessment!$A:$N,11,FALSE)),"",VLOOKUP($F42,Risk_Assessment!$A:$N,11,FALSE))</f>
        <v>0</v>
      </c>
      <c r="E42" s="8">
        <f>IF(ISERROR(VLOOKUP($F42,Risk_Assessment!$A:$N,12,FALSE)),"",VLOOKUP($F42,Risk_Assessment!$A:$N,12,FALSE))</f>
        <v>4</v>
      </c>
      <c r="F42" s="11" t="str">
        <f t="shared" si="3"/>
        <v>TBC38</v>
      </c>
      <c r="G42" s="11">
        <f t="shared" si="2"/>
        <v>38</v>
      </c>
    </row>
    <row r="43" spans="1:7" ht="31.5" customHeight="1" x14ac:dyDescent="0.25">
      <c r="A43" s="8" t="str">
        <f>IF(ISERROR(VLOOKUP($F43,Risk_Assessment!$A:$N,13,FALSE)),"",VLOOKUP($F43,Risk_Assessment!$A:$N,13,FALSE))</f>
        <v>TBC</v>
      </c>
      <c r="B43" s="8" t="str">
        <f>IF(ISERROR(VLOOKUP($F43,Risk_Assessment!$A:$N,7,FALSE)),"",VLOOKUP($F43,Risk_Assessment!$A:$N,7,FALSE))</f>
        <v>D2</v>
      </c>
      <c r="C43" s="8" t="str">
        <f>IF(ISERROR(VLOOKUP($F43,Risk_Assessment!$A:$N,8,FALSE)),"",VLOOKUP($F43,Risk_Assessment!$A:$N,8,FALSE))</f>
        <v>Are livestock excluded from the vicinity of the headworks (e.g. by fencing) to minimise the risk of microbial contamination?</v>
      </c>
      <c r="D43" s="8">
        <f>IF(ISERROR(VLOOKUP($F43,Risk_Assessment!$A:$N,11,FALSE)),"",VLOOKUP($F43,Risk_Assessment!$A:$N,11,FALSE))</f>
        <v>0</v>
      </c>
      <c r="E43" s="8">
        <f>IF(ISERROR(VLOOKUP($F43,Risk_Assessment!$A:$N,12,FALSE)),"",VLOOKUP($F43,Risk_Assessment!$A:$N,12,FALSE))</f>
        <v>5</v>
      </c>
      <c r="F43" s="11" t="str">
        <f t="shared" si="3"/>
        <v>TBC39</v>
      </c>
      <c r="G43" s="11">
        <f t="shared" si="2"/>
        <v>39</v>
      </c>
    </row>
    <row r="44" spans="1:7" ht="31.5" customHeight="1" x14ac:dyDescent="0.25">
      <c r="A44" s="8" t="str">
        <f>IF(ISERROR(VLOOKUP($F44,Risk_Assessment!$A:$N,13,FALSE)),"",VLOOKUP($F44,Risk_Assessment!$A:$N,13,FALSE))</f>
        <v>TBC</v>
      </c>
      <c r="B44" s="8" t="str">
        <f>IF(ISERROR(VLOOKUP($F44,Risk_Assessment!$A:$N,7,FALSE)),"",VLOOKUP($F44,Risk_Assessment!$A:$N,7,FALSE))</f>
        <v>D3</v>
      </c>
      <c r="C44" s="8" t="str">
        <f>IF(ISERROR(VLOOKUP($F44,Risk_Assessment!$A:$N,8,FALSE)),"",VLOOKUP($F44,Risk_Assessment!$A:$N,8,FALSE))</f>
        <v>Is there evidence of standing water/ponding within 50m of the headworks?</v>
      </c>
      <c r="D44" s="8">
        <f>IF(ISERROR(VLOOKUP($F44,Risk_Assessment!$A:$N,11,FALSE)),"",VLOOKUP($F44,Risk_Assessment!$A:$N,11,FALSE))</f>
        <v>0</v>
      </c>
      <c r="E44" s="8">
        <f>IF(ISERROR(VLOOKUP($F44,Risk_Assessment!$A:$N,12,FALSE)),"",VLOOKUP($F44,Risk_Assessment!$A:$N,12,FALSE))</f>
        <v>4</v>
      </c>
      <c r="F44" s="11" t="str">
        <f t="shared" si="3"/>
        <v>TBC40</v>
      </c>
      <c r="G44" s="11">
        <f t="shared" si="2"/>
        <v>40</v>
      </c>
    </row>
    <row r="45" spans="1:7" ht="31.5" customHeight="1" x14ac:dyDescent="0.25">
      <c r="A45" s="8" t="str">
        <f>IF(ISERROR(VLOOKUP($F45,Risk_Assessment!$A:$N,13,FALSE)),"",VLOOKUP($F45,Risk_Assessment!$A:$N,13,FALSE))</f>
        <v>TBC</v>
      </c>
      <c r="B45" s="8" t="str">
        <f>IF(ISERROR(VLOOKUP($F45,Risk_Assessment!$A:$N,7,FALSE)),"",VLOOKUP($F45,Risk_Assessment!$A:$N,7,FALSE))</f>
        <v>D4</v>
      </c>
      <c r="C45" s="8" t="str">
        <f>IF(ISERROR(VLOOKUP($F45,Risk_Assessment!$A:$N,8,FALSE)),"",VLOOKUP($F45,Risk_Assessment!$A:$N,8,FALSE))</f>
        <v>Is the borehole or well appropriately lined with casing and grouted to prevent ingress of shallow subsurface and/or surface water?</v>
      </c>
      <c r="D45" s="8">
        <f>IF(ISERROR(VLOOKUP($F45,Risk_Assessment!$A:$N,11,FALSE)),"",VLOOKUP($F45,Risk_Assessment!$A:$N,11,FALSE))</f>
        <v>0</v>
      </c>
      <c r="E45" s="8">
        <f>IF(ISERROR(VLOOKUP($F45,Risk_Assessment!$A:$N,12,FALSE)),"",VLOOKUP($F45,Risk_Assessment!$A:$N,12,FALSE))</f>
        <v>4</v>
      </c>
      <c r="F45" s="11" t="str">
        <f t="shared" si="3"/>
        <v>TBC41</v>
      </c>
      <c r="G45" s="11">
        <f t="shared" si="2"/>
        <v>41</v>
      </c>
    </row>
    <row r="46" spans="1:7" ht="31.5" customHeight="1" x14ac:dyDescent="0.25">
      <c r="A46" s="8" t="str">
        <f>IF(ISERROR(VLOOKUP($F46,Risk_Assessment!$A:$N,13,FALSE)),"",VLOOKUP($F46,Risk_Assessment!$A:$N,13,FALSE))</f>
        <v>TBC</v>
      </c>
      <c r="B46" s="8" t="str">
        <f>IF(ISERROR(VLOOKUP($F46,Risk_Assessment!$A:$N,7,FALSE)),"",VLOOKUP($F46,Risk_Assessment!$A:$N,7,FALSE))</f>
        <v>D5</v>
      </c>
      <c r="C46" s="8" t="str">
        <f>IF(ISERROR(VLOOKUP($F46,Risk_Assessment!$A:$N,8,FALSE)),"",VLOOKUP($F46,Risk_Assessment!$A:$N,8,FALSE))</f>
        <v xml:space="preserve">If a chamber is present does it have barrier(s) to prevent ingress of surface water through the walls/floor (grouting/diversion ditch/walls etc.)? </v>
      </c>
      <c r="D46" s="8">
        <f>IF(ISERROR(VLOOKUP($F46,Risk_Assessment!$A:$N,11,FALSE)),"",VLOOKUP($F46,Risk_Assessment!$A:$N,11,FALSE))</f>
        <v>0</v>
      </c>
      <c r="E46" s="8">
        <f>IF(ISERROR(VLOOKUP($F46,Risk_Assessment!$A:$N,12,FALSE)),"",VLOOKUP($F46,Risk_Assessment!$A:$N,12,FALSE))</f>
        <v>5</v>
      </c>
      <c r="F46" s="11" t="str">
        <f t="shared" si="3"/>
        <v>TBC42</v>
      </c>
      <c r="G46" s="11">
        <f t="shared" si="2"/>
        <v>42</v>
      </c>
    </row>
    <row r="47" spans="1:7" ht="31.5" customHeight="1" x14ac:dyDescent="0.25">
      <c r="A47" s="8" t="str">
        <f>IF(ISERROR(VLOOKUP($F47,Risk_Assessment!$A:$N,13,FALSE)),"",VLOOKUP($F47,Risk_Assessment!$A:$N,13,FALSE))</f>
        <v>TBC</v>
      </c>
      <c r="B47" s="8" t="str">
        <f>IF(ISERROR(VLOOKUP($F47,Risk_Assessment!$A:$N,7,FALSE)),"",VLOOKUP($F47,Risk_Assessment!$A:$N,7,FALSE))</f>
        <v>D6</v>
      </c>
      <c r="C47" s="8" t="str">
        <f>IF(ISERROR(VLOOKUP($F47,Risk_Assessment!$A:$N,8,FALSE)),"",VLOOKUP($F47,Risk_Assessment!$A:$N,8,FALSE))</f>
        <v xml:space="preserve">If a chamber is present does it have a cover that is non-degradable material that would prevent ingress of rainwater, vermin and is lockable (if not inside a locked building)? </v>
      </c>
      <c r="D47" s="8">
        <f>IF(ISERROR(VLOOKUP($F47,Risk_Assessment!$A:$N,11,FALSE)),"",VLOOKUP($F47,Risk_Assessment!$A:$N,11,FALSE))</f>
        <v>0</v>
      </c>
      <c r="E47" s="8">
        <f>IF(ISERROR(VLOOKUP($F47,Risk_Assessment!$A:$N,12,FALSE)),"",VLOOKUP($F47,Risk_Assessment!$A:$N,12,FALSE))</f>
        <v>5</v>
      </c>
      <c r="F47" s="11" t="str">
        <f t="shared" si="3"/>
        <v>TBC43</v>
      </c>
      <c r="G47" s="11">
        <f t="shared" si="2"/>
        <v>43</v>
      </c>
    </row>
    <row r="48" spans="1:7" ht="31.5" customHeight="1" x14ac:dyDescent="0.25">
      <c r="A48" s="8" t="str">
        <f>IF(ISERROR(VLOOKUP($F48,Risk_Assessment!$A:$N,13,FALSE)),"",VLOOKUP($F48,Risk_Assessment!$A:$N,13,FALSE))</f>
        <v>TBC</v>
      </c>
      <c r="B48" s="8" t="str">
        <f>IF(ISERROR(VLOOKUP($F48,Risk_Assessment!$A:$N,7,FALSE)),"",VLOOKUP($F48,Risk_Assessment!$A:$N,7,FALSE))</f>
        <v>D7</v>
      </c>
      <c r="C48" s="8" t="str">
        <f>IF(ISERROR(VLOOKUP($F48,Risk_Assessment!$A:$N,8,FALSE)),"",VLOOKUP($F48,Risk_Assessment!$A:$N,8,FALSE))</f>
        <v>Are the headworks completely sealed so that no surface water, spillages or vermin/insects can enter?</v>
      </c>
      <c r="D48" s="8">
        <f>IF(ISERROR(VLOOKUP($F48,Risk_Assessment!$A:$N,11,FALSE)),"",VLOOKUP($F48,Risk_Assessment!$A:$N,11,FALSE))</f>
        <v>0</v>
      </c>
      <c r="E48" s="8">
        <f>IF(ISERROR(VLOOKUP($F48,Risk_Assessment!$A:$N,12,FALSE)),"",VLOOKUP($F48,Risk_Assessment!$A:$N,12,FALSE))</f>
        <v>4</v>
      </c>
      <c r="F48" s="11" t="str">
        <f t="shared" si="3"/>
        <v>TBC44</v>
      </c>
      <c r="G48" s="11">
        <f t="shared" si="2"/>
        <v>44</v>
      </c>
    </row>
    <row r="49" spans="1:7" ht="31.5" customHeight="1" x14ac:dyDescent="0.25">
      <c r="A49" s="8" t="str">
        <f>IF(ISERROR(VLOOKUP($F49,Risk_Assessment!$A:$N,13,FALSE)),"",VLOOKUP($F49,Risk_Assessment!$A:$N,13,FALSE))</f>
        <v>TBC</v>
      </c>
      <c r="B49" s="8" t="str">
        <f>IF(ISERROR(VLOOKUP($F49,Risk_Assessment!$A:$N,7,FALSE)),"",VLOOKUP($F49,Risk_Assessment!$A:$N,7,FALSE))</f>
        <v>D8</v>
      </c>
      <c r="C49" s="8" t="str">
        <f>IF(ISERROR(VLOOKUP($F49,Risk_Assessment!$A:$N,8,FALSE)),"",VLOOKUP($F49,Risk_Assessment!$A:$N,8,FALSE))</f>
        <v>Are there land drains which channel water into the source?</v>
      </c>
      <c r="D49" s="8">
        <f>IF(ISERROR(VLOOKUP($F49,Risk_Assessment!$A:$N,11,FALSE)),"",VLOOKUP($F49,Risk_Assessment!$A:$N,11,FALSE))</f>
        <v>0</v>
      </c>
      <c r="E49" s="8">
        <f>IF(ISERROR(VLOOKUP($F49,Risk_Assessment!$A:$N,12,FALSE)),"",VLOOKUP($F49,Risk_Assessment!$A:$N,12,FALSE))</f>
        <v>5</v>
      </c>
      <c r="F49" s="11" t="str">
        <f t="shared" si="3"/>
        <v>TBC45</v>
      </c>
      <c r="G49" s="11">
        <f t="shared" si="2"/>
        <v>45</v>
      </c>
    </row>
    <row r="50" spans="1:7" ht="31.5" customHeight="1" x14ac:dyDescent="0.25">
      <c r="A50" s="8" t="str">
        <f>IF(ISERROR(VLOOKUP($F50,Risk_Assessment!$A:$N,13,FALSE)),"",VLOOKUP($F50,Risk_Assessment!$A:$N,13,FALSE))</f>
        <v>TBC</v>
      </c>
      <c r="B50" s="8" t="str">
        <f>IF(ISERROR(VLOOKUP($F50,Risk_Assessment!$A:$N,7,FALSE)),"",VLOOKUP($F50,Risk_Assessment!$A:$N,7,FALSE))</f>
        <v>D9</v>
      </c>
      <c r="C50" s="8" t="str">
        <f>IF(ISERROR(VLOOKUP($F50,Risk_Assessment!$A:$N,8,FALSE)),"",VLOOKUP($F50,Risk_Assessment!$A:$N,8,FALSE))</f>
        <v>Are there historic results from the supply confirming the radon levels are below 100Bq/l?</v>
      </c>
      <c r="D50" s="8">
        <f>IF(ISERROR(VLOOKUP($F50,Risk_Assessment!$A:$N,11,FALSE)),"",VLOOKUP($F50,Risk_Assessment!$A:$N,11,FALSE))</f>
        <v>0</v>
      </c>
      <c r="E50" s="8">
        <f>IF(ISERROR(VLOOKUP($F50,Risk_Assessment!$A:$N,12,FALSE)),"",VLOOKUP($F50,Risk_Assessment!$A:$N,12,FALSE))</f>
        <v>5</v>
      </c>
      <c r="F50" s="11" t="str">
        <f t="shared" si="3"/>
        <v>TBC46</v>
      </c>
      <c r="G50" s="11">
        <f t="shared" si="2"/>
        <v>46</v>
      </c>
    </row>
    <row r="51" spans="1:7" ht="31.5" customHeight="1" x14ac:dyDescent="0.25">
      <c r="A51" s="8" t="str">
        <f>IF(ISERROR(VLOOKUP($F51,Risk_Assessment!$A:$N,13,FALSE)),"",VLOOKUP($F51,Risk_Assessment!$A:$N,13,FALSE))</f>
        <v>TBC</v>
      </c>
      <c r="B51" s="8" t="str">
        <f>IF(ISERROR(VLOOKUP($F51,Risk_Assessment!$A:$N,7,FALSE)),"",VLOOKUP($F51,Risk_Assessment!$A:$N,7,FALSE))</f>
        <v>D10</v>
      </c>
      <c r="C51" s="8" t="str">
        <f>IF(ISERROR(VLOOKUP($F51,Risk_Assessment!$A:$N,8,FALSE)),"",VLOOKUP($F51,Risk_Assessment!$A:$N,8,FALSE))</f>
        <v>Does the local water company have a waiver for radon for abstraction points in the same aquifer?</v>
      </c>
      <c r="D51" s="8">
        <f>IF(ISERROR(VLOOKUP($F51,Risk_Assessment!$A:$N,11,FALSE)),"",VLOOKUP($F51,Risk_Assessment!$A:$N,11,FALSE))</f>
        <v>0</v>
      </c>
      <c r="E51" s="8">
        <f>IF(ISERROR(VLOOKUP($F51,Risk_Assessment!$A:$N,12,FALSE)),"",VLOOKUP($F51,Risk_Assessment!$A:$N,12,FALSE))</f>
        <v>5</v>
      </c>
      <c r="F51" s="11" t="str">
        <f t="shared" si="3"/>
        <v>TBC47</v>
      </c>
      <c r="G51" s="11">
        <f t="shared" si="2"/>
        <v>47</v>
      </c>
    </row>
    <row r="52" spans="1:7" ht="31.5" customHeight="1" x14ac:dyDescent="0.25">
      <c r="A52" s="8" t="str">
        <f>IF(ISERROR(VLOOKUP($F52,Risk_Assessment!$A:$N,13,FALSE)),"",VLOOKUP($F52,Risk_Assessment!$A:$N,13,FALSE))</f>
        <v>TBC</v>
      </c>
      <c r="B52" s="8" t="str">
        <f>IF(ISERROR(VLOOKUP($F52,Risk_Assessment!$A:$N,7,FALSE)),"",VLOOKUP($F52,Risk_Assessment!$A:$N,7,FALSE))</f>
        <v>D11</v>
      </c>
      <c r="C52" s="8" t="str">
        <f>IF(ISERROR(VLOOKUP($F52,Risk_Assessment!$A:$N,8,FALSE)),"",VLOOKUP($F52,Risk_Assessment!$A:$N,8,FALSE))</f>
        <v>Do radon-in-air measurements confirm the levels are below 200Bq/m3 (where there is no existing radon treatment)?</v>
      </c>
      <c r="D52" s="8">
        <f>IF(ISERROR(VLOOKUP($F52,Risk_Assessment!$A:$N,11,FALSE)),"",VLOOKUP($F52,Risk_Assessment!$A:$N,11,FALSE))</f>
        <v>0</v>
      </c>
      <c r="E52" s="8">
        <f>IF(ISERROR(VLOOKUP($F52,Risk_Assessment!$A:$N,12,FALSE)),"",VLOOKUP($F52,Risk_Assessment!$A:$N,12,FALSE))</f>
        <v>4</v>
      </c>
      <c r="F52" s="11" t="str">
        <f t="shared" si="3"/>
        <v>TBC48</v>
      </c>
      <c r="G52" s="11">
        <f t="shared" si="2"/>
        <v>48</v>
      </c>
    </row>
    <row r="53" spans="1:7" ht="31.5" customHeight="1" x14ac:dyDescent="0.25">
      <c r="A53" s="8" t="str">
        <f>IF(ISERROR(VLOOKUP($F53,Risk_Assessment!$A:$N,13,FALSE)),"",VLOOKUP($F53,Risk_Assessment!$A:$N,13,FALSE))</f>
        <v>TBC</v>
      </c>
      <c r="B53" s="8" t="str">
        <f>IF(ISERROR(VLOOKUP($F53,Risk_Assessment!$A:$N,7,FALSE)),"",VLOOKUP($F53,Risk_Assessment!$A:$N,7,FALSE))</f>
        <v>D12</v>
      </c>
      <c r="C53" s="8" t="str">
        <f>IF(ISERROR(VLOOKUP($F53,Risk_Assessment!$A:$N,8,FALSE)),"",VLOOKUP($F53,Risk_Assessment!$A:$N,8,FALSE))</f>
        <v>Does the PHE report or AEA Ricardo report identify the site as moderate or high hazards rating?</v>
      </c>
      <c r="D53" s="8">
        <f>IF(ISERROR(VLOOKUP($F53,Risk_Assessment!$A:$N,11,FALSE)),"",VLOOKUP($F53,Risk_Assessment!$A:$N,11,FALSE))</f>
        <v>0</v>
      </c>
      <c r="E53" s="8">
        <f>IF(ISERROR(VLOOKUP($F53,Risk_Assessment!$A:$N,12,FALSE)),"",VLOOKUP($F53,Risk_Assessment!$A:$N,12,FALSE))</f>
        <v>4</v>
      </c>
      <c r="F53" s="11" t="str">
        <f t="shared" si="3"/>
        <v>TBC49</v>
      </c>
      <c r="G53" s="11">
        <f t="shared" si="2"/>
        <v>49</v>
      </c>
    </row>
    <row r="54" spans="1:7" ht="31.5" customHeight="1" x14ac:dyDescent="0.25">
      <c r="A54" s="8" t="str">
        <f>IF(ISERROR(VLOOKUP($F54,Risk_Assessment!$A:$N,13,FALSE)),"",VLOOKUP($F54,Risk_Assessment!$A:$N,13,FALSE))</f>
        <v>TBC</v>
      </c>
      <c r="B54" s="8" t="str">
        <f>IF(ISERROR(VLOOKUP($F54,Risk_Assessment!$A:$N,7,FALSE)),"",VLOOKUP($F54,Risk_Assessment!$A:$N,7,FALSE))</f>
        <v>D13</v>
      </c>
      <c r="C54" s="8" t="str">
        <f>IF(ISERROR(VLOOKUP($F54,Risk_Assessment!$A:$N,8,FALSE)),"",VLOOKUP($F54,Risk_Assessment!$A:$N,8,FALSE))</f>
        <v xml:space="preserve">Do sample results indicate radon levels are greater than 1000Bq/l? </v>
      </c>
      <c r="D54" s="8">
        <f>IF(ISERROR(VLOOKUP($F54,Risk_Assessment!$A:$N,11,FALSE)),"",VLOOKUP($F54,Risk_Assessment!$A:$N,11,FALSE))</f>
        <v>0</v>
      </c>
      <c r="E54" s="8">
        <f>IF(ISERROR(VLOOKUP($F54,Risk_Assessment!$A:$N,12,FALSE)),"",VLOOKUP($F54,Risk_Assessment!$A:$N,12,FALSE))</f>
        <v>5</v>
      </c>
      <c r="F54" s="11" t="str">
        <f t="shared" si="3"/>
        <v>TBC50</v>
      </c>
      <c r="G54" s="11">
        <f t="shared" si="2"/>
        <v>50</v>
      </c>
    </row>
    <row r="55" spans="1:7" ht="31.5" customHeight="1" x14ac:dyDescent="0.25">
      <c r="A55" s="8" t="str">
        <f>IF(ISERROR(VLOOKUP($F55,Risk_Assessment!$A:$N,13,FALSE)),"",VLOOKUP($F55,Risk_Assessment!$A:$N,13,FALSE))</f>
        <v>TBC</v>
      </c>
      <c r="B55" s="8" t="str">
        <f>IF(ISERROR(VLOOKUP($F55,Risk_Assessment!$A:$N,7,FALSE)),"",VLOOKUP($F55,Risk_Assessment!$A:$N,7,FALSE))</f>
        <v>D14</v>
      </c>
      <c r="C55" s="8" t="str">
        <f>IF(ISERROR(VLOOKUP($F55,Risk_Assessment!$A:$N,8,FALSE)),"",VLOOKUP($F55,Risk_Assessment!$A:$N,8,FALSE))</f>
        <v>Is the source exposed to risks of faecal contamination from wildlife</v>
      </c>
      <c r="D55" s="8">
        <f>IF(ISERROR(VLOOKUP($F55,Risk_Assessment!$A:$N,11,FALSE)),"",VLOOKUP($F55,Risk_Assessment!$A:$N,11,FALSE))</f>
        <v>0</v>
      </c>
      <c r="E55" s="8">
        <f>IF(ISERROR(VLOOKUP($F55,Risk_Assessment!$A:$N,12,FALSE)),"",VLOOKUP($F55,Risk_Assessment!$A:$N,12,FALSE))</f>
        <v>5</v>
      </c>
      <c r="F55" s="11" t="str">
        <f t="shared" si="3"/>
        <v>TBC51</v>
      </c>
      <c r="G55" s="11">
        <f t="shared" si="2"/>
        <v>51</v>
      </c>
    </row>
    <row r="56" spans="1:7" ht="31.5" customHeight="1" x14ac:dyDescent="0.25">
      <c r="A56" s="8" t="str">
        <f>IF(ISERROR(VLOOKUP($F56,Risk_Assessment!$A:$N,13,FALSE)),"",VLOOKUP($F56,Risk_Assessment!$A:$N,13,FALSE))</f>
        <v>TBC</v>
      </c>
      <c r="B56" s="8" t="str">
        <f>IF(ISERROR(VLOOKUP($F56,Risk_Assessment!$A:$N,7,FALSE)),"",VLOOKUP($F56,Risk_Assessment!$A:$N,7,FALSE))</f>
        <v>E1</v>
      </c>
      <c r="C56" s="8" t="str">
        <f>IF(ISERROR(VLOOKUP($F56,Risk_Assessment!$A:$N,8,FALSE)),"",VLOOKUP($F56,Risk_Assessment!$A:$N,8,FALSE))</f>
        <v xml:space="preserve">Is there evidence the supply main is coal tar lined?  </v>
      </c>
      <c r="D56" s="8">
        <f>IF(ISERROR(VLOOKUP($F56,Risk_Assessment!$A:$N,11,FALSE)),"",VLOOKUP($F56,Risk_Assessment!$A:$N,11,FALSE))</f>
        <v>0</v>
      </c>
      <c r="E56" s="8">
        <f>IF(ISERROR(VLOOKUP($F56,Risk_Assessment!$A:$N,12,FALSE)),"",VLOOKUP($F56,Risk_Assessment!$A:$N,12,FALSE))</f>
        <v>4</v>
      </c>
      <c r="F56" s="11" t="str">
        <f t="shared" si="3"/>
        <v>TBC52</v>
      </c>
      <c r="G56" s="11">
        <f t="shared" si="2"/>
        <v>52</v>
      </c>
    </row>
    <row r="57" spans="1:7" ht="31.5" customHeight="1" x14ac:dyDescent="0.25">
      <c r="A57" s="8" t="str">
        <f>IF(ISERROR(VLOOKUP($F57,Risk_Assessment!$A:$N,13,FALSE)),"",VLOOKUP($F57,Risk_Assessment!$A:$N,13,FALSE))</f>
        <v>TBC</v>
      </c>
      <c r="B57" s="8" t="str">
        <f>IF(ISERROR(VLOOKUP($F57,Risk_Assessment!$A:$N,7,FALSE)),"",VLOOKUP($F57,Risk_Assessment!$A:$N,7,FALSE))</f>
        <v>E2</v>
      </c>
      <c r="C57" s="8" t="str">
        <f>IF(ISERROR(VLOOKUP($F57,Risk_Assessment!$A:$N,8,FALSE)),"",VLOOKUP($F57,Risk_Assessment!$A:$N,8,FALSE))</f>
        <v>Are there sediments in the main?</v>
      </c>
      <c r="D57" s="8">
        <f>IF(ISERROR(VLOOKUP($F57,Risk_Assessment!$A:$N,11,FALSE)),"",VLOOKUP($F57,Risk_Assessment!$A:$N,11,FALSE))</f>
        <v>0</v>
      </c>
      <c r="E57" s="8">
        <f>IF(ISERROR(VLOOKUP($F57,Risk_Assessment!$A:$N,12,FALSE)),"",VLOOKUP($F57,Risk_Assessment!$A:$N,12,FALSE))</f>
        <v>3</v>
      </c>
      <c r="F57" s="11" t="str">
        <f t="shared" si="3"/>
        <v>TBC53</v>
      </c>
      <c r="G57" s="11">
        <f t="shared" si="2"/>
        <v>53</v>
      </c>
    </row>
    <row r="58" spans="1:7" ht="31.5" customHeight="1" x14ac:dyDescent="0.25">
      <c r="A58" s="8" t="str">
        <f>IF(ISERROR(VLOOKUP($F58,Risk_Assessment!$A:$N,13,FALSE)),"",VLOOKUP($F58,Risk_Assessment!$A:$N,13,FALSE))</f>
        <v>TBC</v>
      </c>
      <c r="B58" s="8" t="str">
        <f>IF(ISERROR(VLOOKUP($F58,Risk_Assessment!$A:$N,7,FALSE)),"",VLOOKUP($F58,Risk_Assessment!$A:$N,7,FALSE))</f>
        <v>E3</v>
      </c>
      <c r="C58" s="8" t="str">
        <f>IF(ISERROR(VLOOKUP($F58,Risk_Assessment!$A:$N,8,FALSE)),"",VLOOKUP($F58,Risk_Assessment!$A:$N,8,FALSE))</f>
        <v>Is the section of main upstream of the point of supply subject to good turnover of water (e.g. are there connections to properties nearby which would ensure the water is refreshed in the main constantly)?</v>
      </c>
      <c r="D58" s="8">
        <f>IF(ISERROR(VLOOKUP($F58,Risk_Assessment!$A:$N,11,FALSE)),"",VLOOKUP($F58,Risk_Assessment!$A:$N,11,FALSE))</f>
        <v>0</v>
      </c>
      <c r="E58" s="8">
        <f>IF(ISERROR(VLOOKUP($F58,Risk_Assessment!$A:$N,12,FALSE)),"",VLOOKUP($F58,Risk_Assessment!$A:$N,12,FALSE))</f>
        <v>3</v>
      </c>
      <c r="F58" s="11" t="str">
        <f t="shared" si="3"/>
        <v>TBC54</v>
      </c>
      <c r="G58" s="11">
        <f t="shared" si="2"/>
        <v>54</v>
      </c>
    </row>
    <row r="59" spans="1:7" ht="31.5" customHeight="1" x14ac:dyDescent="0.25">
      <c r="A59" s="8" t="str">
        <f>IF(ISERROR(VLOOKUP($F59,Risk_Assessment!$A:$N,13,FALSE)),"",VLOOKUP($F59,Risk_Assessment!$A:$N,13,FALSE))</f>
        <v>TBC</v>
      </c>
      <c r="B59" s="8" t="str">
        <f>IF(ISERROR(VLOOKUP($F59,Risk_Assessment!$A:$N,7,FALSE)),"",VLOOKUP($F59,Risk_Assessment!$A:$N,7,FALSE))</f>
        <v>E4</v>
      </c>
      <c r="C59" s="8" t="str">
        <f>IF(ISERROR(VLOOKUP($F59,Risk_Assessment!$A:$N,8,FALSE)),"",VLOOKUP($F59,Risk_Assessment!$A:$N,8,FALSE))</f>
        <v>If the area feeding the supply has had water quality related complaints in the last 12 months, have the causes been mitigated?</v>
      </c>
      <c r="D59" s="8">
        <f>IF(ISERROR(VLOOKUP($F59,Risk_Assessment!$A:$N,11,FALSE)),"",VLOOKUP($F59,Risk_Assessment!$A:$N,11,FALSE))</f>
        <v>0</v>
      </c>
      <c r="E59" s="8">
        <f>IF(ISERROR(VLOOKUP($F59,Risk_Assessment!$A:$N,12,FALSE)),"",VLOOKUP($F59,Risk_Assessment!$A:$N,12,FALSE))</f>
        <v>3</v>
      </c>
      <c r="F59" s="11" t="str">
        <f t="shared" si="3"/>
        <v>TBC55</v>
      </c>
      <c r="G59" s="11">
        <f t="shared" si="2"/>
        <v>55</v>
      </c>
    </row>
    <row r="60" spans="1:7" ht="31.5" customHeight="1" x14ac:dyDescent="0.25">
      <c r="A60" s="8" t="str">
        <f>IF(ISERROR(VLOOKUP($F60,Risk_Assessment!$A:$N,13,FALSE)),"",VLOOKUP($F60,Risk_Assessment!$A:$N,13,FALSE))</f>
        <v>TBC</v>
      </c>
      <c r="B60" s="8" t="str">
        <f>IF(ISERROR(VLOOKUP($F60,Risk_Assessment!$A:$N,7,FALSE)),"",VLOOKUP($F60,Risk_Assessment!$A:$N,7,FALSE))</f>
        <v>E5</v>
      </c>
      <c r="C60" s="8" t="str">
        <f>IF(ISERROR(VLOOKUP($F60,Risk_Assessment!$A:$N,8,FALSE)),"",VLOOKUP($F60,Risk_Assessment!$A:$N,8,FALSE))</f>
        <v>Have any chemical parameters exceeded the standard in the previous 12 months in the mains supply?</v>
      </c>
      <c r="D60" s="8">
        <f>IF(ISERROR(VLOOKUP($F60,Risk_Assessment!$A:$N,11,FALSE)),"",VLOOKUP($F60,Risk_Assessment!$A:$N,11,FALSE))</f>
        <v>0</v>
      </c>
      <c r="E60" s="8">
        <f>IF(ISERROR(VLOOKUP($F60,Risk_Assessment!$A:$N,12,FALSE)),"",VLOOKUP($F60,Risk_Assessment!$A:$N,12,FALSE))</f>
        <v>5</v>
      </c>
      <c r="F60" s="11" t="str">
        <f t="shared" si="3"/>
        <v>TBC56</v>
      </c>
      <c r="G60" s="11">
        <f t="shared" si="2"/>
        <v>56</v>
      </c>
    </row>
    <row r="61" spans="1:7" ht="31.5" customHeight="1" x14ac:dyDescent="0.25">
      <c r="A61" s="8" t="str">
        <f>IF(ISERROR(VLOOKUP($F61,Risk_Assessment!$A:$N,13,FALSE)),"",VLOOKUP($F61,Risk_Assessment!$A:$N,13,FALSE))</f>
        <v>TBC</v>
      </c>
      <c r="B61" s="8" t="str">
        <f>IF(ISERROR(VLOOKUP($F61,Risk_Assessment!$A:$N,7,FALSE)),"",VLOOKUP($F61,Risk_Assessment!$A:$N,7,FALSE))</f>
        <v>E6</v>
      </c>
      <c r="C61" s="8" t="str">
        <f>IF(ISERROR(VLOOKUP($F61,Risk_Assessment!$A:$N,8,FALSE)),"",VLOOKUP($F61,Risk_Assessment!$A:$N,8,FALSE))</f>
        <v>Are there backflow protection deficiencies at any upstream industrial or commercial premises?</v>
      </c>
      <c r="D61" s="8">
        <f>IF(ISERROR(VLOOKUP($F61,Risk_Assessment!$A:$N,11,FALSE)),"",VLOOKUP($F61,Risk_Assessment!$A:$N,11,FALSE))</f>
        <v>0</v>
      </c>
      <c r="E61" s="8">
        <f>IF(ISERROR(VLOOKUP($F61,Risk_Assessment!$A:$N,12,FALSE)),"",VLOOKUP($F61,Risk_Assessment!$A:$N,12,FALSE))</f>
        <v>4</v>
      </c>
      <c r="F61" s="11" t="str">
        <f t="shared" si="3"/>
        <v>TBC57</v>
      </c>
      <c r="G61" s="11">
        <f t="shared" si="2"/>
        <v>57</v>
      </c>
    </row>
    <row r="62" spans="1:7" ht="31.5" customHeight="1" x14ac:dyDescent="0.25">
      <c r="A62" s="8" t="str">
        <f>IF(ISERROR(VLOOKUP($F62,Risk_Assessment!$A:$N,13,FALSE)),"",VLOOKUP($F62,Risk_Assessment!$A:$N,13,FALSE))</f>
        <v>TBC</v>
      </c>
      <c r="B62" s="8" t="str">
        <f>IF(ISERROR(VLOOKUP($F62,Risk_Assessment!$A:$N,7,FALSE)),"",VLOOKUP($F62,Risk_Assessment!$A:$N,7,FALSE))</f>
        <v>I1</v>
      </c>
      <c r="C62" s="8" t="str">
        <f>IF(ISERROR(VLOOKUP($F62,Risk_Assessment!$A:$N,8,FALSE)),"",VLOOKUP($F62,Risk_Assessment!$A:$N,8,FALSE))</f>
        <v>Is there any protection against faecal or chemical contamination e.g. from wildlife or industrial emissions?</v>
      </c>
      <c r="D62" s="8">
        <f>IF(ISERROR(VLOOKUP($F62,Risk_Assessment!$A:$N,11,FALSE)),"",VLOOKUP($F62,Risk_Assessment!$A:$N,11,FALSE))</f>
        <v>0</v>
      </c>
      <c r="E62" s="8">
        <f>IF(ISERROR(VLOOKUP($F62,Risk_Assessment!$A:$N,12,FALSE)),"",VLOOKUP($F62,Risk_Assessment!$A:$N,12,FALSE))</f>
        <v>5</v>
      </c>
      <c r="F62" s="11" t="str">
        <f t="shared" si="3"/>
        <v>TBC58</v>
      </c>
      <c r="G62" s="11">
        <f t="shared" si="2"/>
        <v>58</v>
      </c>
    </row>
    <row r="63" spans="1:7" ht="31.5" customHeight="1" x14ac:dyDescent="0.25">
      <c r="A63" s="8" t="str">
        <f>IF(ISERROR(VLOOKUP($F63,Risk_Assessment!$A:$N,13,FALSE)),"",VLOOKUP($F63,Risk_Assessment!$A:$N,13,FALSE))</f>
        <v>TBC</v>
      </c>
      <c r="B63" s="8" t="str">
        <f>IF(ISERROR(VLOOKUP($F63,Risk_Assessment!$A:$N,7,FALSE)),"",VLOOKUP($F63,Risk_Assessment!$A:$N,7,FALSE))</f>
        <v>I2</v>
      </c>
      <c r="C63" s="8" t="str">
        <f>IF(ISERROR(VLOOKUP($F63,Risk_Assessment!$A:$N,8,FALSE)),"",VLOOKUP($F63,Risk_Assessment!$A:$N,8,FALSE))</f>
        <v>Are there any screens to prevent material entering the collection chamber (e.g. leaves, insects, twigs)?</v>
      </c>
      <c r="D63" s="8">
        <f>IF(ISERROR(VLOOKUP($F63,Risk_Assessment!$A:$N,11,FALSE)),"",VLOOKUP($F63,Risk_Assessment!$A:$N,11,FALSE))</f>
        <v>0</v>
      </c>
      <c r="E63" s="8">
        <f>IF(ISERROR(VLOOKUP($F63,Risk_Assessment!$A:$N,12,FALSE)),"",VLOOKUP($F63,Risk_Assessment!$A:$N,12,FALSE))</f>
        <v>4</v>
      </c>
      <c r="F63" s="11" t="str">
        <f t="shared" si="3"/>
        <v>TBC59</v>
      </c>
      <c r="G63" s="11">
        <f t="shared" si="2"/>
        <v>59</v>
      </c>
    </row>
    <row r="64" spans="1:7" ht="31.5" customHeight="1" x14ac:dyDescent="0.25">
      <c r="A64" s="8" t="str">
        <f>IF(ISERROR(VLOOKUP($F64,Risk_Assessment!$A:$N,13,FALSE)),"",VLOOKUP($F64,Risk_Assessment!$A:$N,13,FALSE))</f>
        <v>TBC</v>
      </c>
      <c r="B64" s="8" t="str">
        <f>IF(ISERROR(VLOOKUP($F64,Risk_Assessment!$A:$N,7,FALSE)),"",VLOOKUP($F64,Risk_Assessment!$A:$N,7,FALSE))</f>
        <v>I3</v>
      </c>
      <c r="C64" s="8" t="str">
        <f>IF(ISERROR(VLOOKUP($F64,Risk_Assessment!$A:$N,8,FALSE)),"",VLOOKUP($F64,Risk_Assessment!$A:$N,8,FALSE))</f>
        <v xml:space="preserve">Are there any trees overhanging the roof? </v>
      </c>
      <c r="D64" s="8">
        <f>IF(ISERROR(VLOOKUP($F64,Risk_Assessment!$A:$N,11,FALSE)),"",VLOOKUP($F64,Risk_Assessment!$A:$N,11,FALSE))</f>
        <v>0</v>
      </c>
      <c r="E64" s="8">
        <f>IF(ISERROR(VLOOKUP($F64,Risk_Assessment!$A:$N,12,FALSE)),"",VLOOKUP($F64,Risk_Assessment!$A:$N,12,FALSE))</f>
        <v>4</v>
      </c>
      <c r="F64" s="11" t="str">
        <f t="shared" si="3"/>
        <v>TBC60</v>
      </c>
      <c r="G64" s="11">
        <f t="shared" si="2"/>
        <v>60</v>
      </c>
    </row>
    <row r="65" spans="1:7" ht="31.5" customHeight="1" x14ac:dyDescent="0.25">
      <c r="A65" s="8" t="str">
        <f>IF(ISERROR(VLOOKUP($F65,Risk_Assessment!$A:$N,13,FALSE)),"",VLOOKUP($F65,Risk_Assessment!$A:$N,13,FALSE))</f>
        <v>TBC</v>
      </c>
      <c r="B65" s="8" t="str">
        <f>IF(ISERROR(VLOOKUP($F65,Risk_Assessment!$A:$N,7,FALSE)),"",VLOOKUP($F65,Risk_Assessment!$A:$N,7,FALSE))</f>
        <v>I4</v>
      </c>
      <c r="C65" s="8" t="str">
        <f>IF(ISERROR(VLOOKUP($F65,Risk_Assessment!$A:$N,8,FALSE)),"",VLOOKUP($F65,Risk_Assessment!$A:$N,8,FALSE))</f>
        <v>Is there evidence of lead, tin, copper, asphalt, new galvanised sheeting or wood preservatives on the roof?</v>
      </c>
      <c r="D65" s="8">
        <f>IF(ISERROR(VLOOKUP($F65,Risk_Assessment!$A:$N,11,FALSE)),"",VLOOKUP($F65,Risk_Assessment!$A:$N,11,FALSE))</f>
        <v>0</v>
      </c>
      <c r="E65" s="8">
        <f>IF(ISERROR(VLOOKUP($F65,Risk_Assessment!$A:$N,12,FALSE)),"",VLOOKUP($F65,Risk_Assessment!$A:$N,12,FALSE))</f>
        <v>4</v>
      </c>
      <c r="F65" s="11" t="str">
        <f t="shared" si="3"/>
        <v>TBC61</v>
      </c>
      <c r="G65" s="11">
        <f t="shared" si="2"/>
        <v>61</v>
      </c>
    </row>
    <row r="66" spans="1:7" ht="31.5" customHeight="1" x14ac:dyDescent="0.25">
      <c r="A66" s="8" t="str">
        <f>IF(ISERROR(VLOOKUP($F66,Risk_Assessment!$A:$N,13,FALSE)),"",VLOOKUP($F66,Risk_Assessment!$A:$N,13,FALSE))</f>
        <v>TBC</v>
      </c>
      <c r="B66" s="8" t="str">
        <f>IF(ISERROR(VLOOKUP($F66,Risk_Assessment!$A:$N,7,FALSE)),"",VLOOKUP($F66,Risk_Assessment!$A:$N,7,FALSE))</f>
        <v>I5</v>
      </c>
      <c r="C66" s="8" t="str">
        <f>IF(ISERROR(VLOOKUP($F66,Risk_Assessment!$A:$N,8,FALSE)),"",VLOOKUP($F66,Risk_Assessment!$A:$N,8,FALSE))</f>
        <v xml:space="preserve">Is there a bypass mechanism to exclude the first flush of rainwater from the roof? </v>
      </c>
      <c r="D66" s="8">
        <f>IF(ISERROR(VLOOKUP($F66,Risk_Assessment!$A:$N,11,FALSE)),"",VLOOKUP($F66,Risk_Assessment!$A:$N,11,FALSE))</f>
        <v>0</v>
      </c>
      <c r="E66" s="8">
        <f>IF(ISERROR(VLOOKUP($F66,Risk_Assessment!$A:$N,12,FALSE)),"",VLOOKUP($F66,Risk_Assessment!$A:$N,12,FALSE))</f>
        <v>5</v>
      </c>
      <c r="F66" s="11" t="str">
        <f t="shared" si="3"/>
        <v>TBC62</v>
      </c>
      <c r="G66" s="11">
        <f t="shared" si="2"/>
        <v>62</v>
      </c>
    </row>
    <row r="67" spans="1:7" ht="31.5" customHeight="1" x14ac:dyDescent="0.25">
      <c r="A67" s="8" t="str">
        <f>IF(ISERROR(VLOOKUP($F67,Risk_Assessment!$A:$N,13,FALSE)),"",VLOOKUP($F67,Risk_Assessment!$A:$N,13,FALSE))</f>
        <v>TBC</v>
      </c>
      <c r="B67" s="8" t="str">
        <f>IF(ISERROR(VLOOKUP($F67,Risk_Assessment!$A:$N,7,FALSE)),"",VLOOKUP($F67,Risk_Assessment!$A:$N,7,FALSE))</f>
        <v>I6</v>
      </c>
      <c r="C67" s="8" t="str">
        <f>IF(ISERROR(VLOOKUP($F67,Risk_Assessment!$A:$N,8,FALSE)),"",VLOOKUP($F67,Risk_Assessment!$A:$N,8,FALSE))</f>
        <v>Is there adequate backflow protection for any rainwater harvesting systems in place at any of the properties?</v>
      </c>
      <c r="D67" s="8">
        <f>IF(ISERROR(VLOOKUP($F67,Risk_Assessment!$A:$N,11,FALSE)),"",VLOOKUP($F67,Risk_Assessment!$A:$N,11,FALSE))</f>
        <v>0</v>
      </c>
      <c r="E67" s="8">
        <f>IF(ISERROR(VLOOKUP($F67,Risk_Assessment!$A:$N,12,FALSE)),"",VLOOKUP($F67,Risk_Assessment!$A:$N,12,FALSE))</f>
        <v>5</v>
      </c>
      <c r="F67" s="11" t="str">
        <f t="shared" si="3"/>
        <v>TBC63</v>
      </c>
      <c r="G67" s="11">
        <f t="shared" si="2"/>
        <v>63</v>
      </c>
    </row>
    <row r="68" spans="1:7" ht="31.5" customHeight="1" x14ac:dyDescent="0.25">
      <c r="A68" s="8" t="str">
        <f>IF(ISERROR(VLOOKUP($F68,Risk_Assessment!$A:$N,13,FALSE)),"",VLOOKUP($F68,Risk_Assessment!$A:$N,13,FALSE))</f>
        <v>TBC</v>
      </c>
      <c r="B68" s="8" t="str">
        <f>IF(ISERROR(VLOOKUP($F68,Risk_Assessment!$A:$N,7,FALSE)),"",VLOOKUP($F68,Risk_Assessment!$A:$N,7,FALSE))</f>
        <v>J1</v>
      </c>
      <c r="C68" s="8" t="str">
        <f>IF(ISERROR(VLOOKUP($F68,Risk_Assessment!$A:$N,8,FALSE)),"",VLOOKUP($F68,Risk_Assessment!$A:$N,8,FALSE))</f>
        <v xml:space="preserve">Does the water quality vary at the intake point due to streaming/stratification/algal blooms/increased turbidity?  </v>
      </c>
      <c r="D68" s="8">
        <f>IF(ISERROR(VLOOKUP($F68,Risk_Assessment!$A:$N,11,FALSE)),"",VLOOKUP($F68,Risk_Assessment!$A:$N,11,FALSE))</f>
        <v>0</v>
      </c>
      <c r="E68" s="8">
        <f>IF(ISERROR(VLOOKUP($F68,Risk_Assessment!$A:$N,12,FALSE)),"",VLOOKUP($F68,Risk_Assessment!$A:$N,12,FALSE))</f>
        <v>3</v>
      </c>
      <c r="F68" s="11" t="str">
        <f t="shared" si="3"/>
        <v>TBC64</v>
      </c>
      <c r="G68" s="11">
        <f t="shared" si="2"/>
        <v>64</v>
      </c>
    </row>
    <row r="69" spans="1:7" ht="31.5" customHeight="1" x14ac:dyDescent="0.25">
      <c r="A69" s="8" t="str">
        <f>IF(ISERROR(VLOOKUP($F69,Risk_Assessment!$A:$N,13,FALSE)),"",VLOOKUP($F69,Risk_Assessment!$A:$N,13,FALSE))</f>
        <v>TBC</v>
      </c>
      <c r="B69" s="8" t="str">
        <f>IF(ISERROR(VLOOKUP($F69,Risk_Assessment!$A:$N,7,FALSE)),"",VLOOKUP($F69,Risk_Assessment!$A:$N,7,FALSE))</f>
        <v>J2</v>
      </c>
      <c r="C69" s="8" t="str">
        <f>IF(ISERROR(VLOOKUP($F69,Risk_Assessment!$A:$N,8,FALSE)),"",VLOOKUP($F69,Risk_Assessment!$A:$N,8,FALSE))</f>
        <v xml:space="preserve">Are there screens in place at the intake? </v>
      </c>
      <c r="D69" s="8">
        <f>IF(ISERROR(VLOOKUP($F69,Risk_Assessment!$A:$N,11,FALSE)),"",VLOOKUP($F69,Risk_Assessment!$A:$N,11,FALSE))</f>
        <v>0</v>
      </c>
      <c r="E69" s="8">
        <f>IF(ISERROR(VLOOKUP($F69,Risk_Assessment!$A:$N,12,FALSE)),"",VLOOKUP($F69,Risk_Assessment!$A:$N,12,FALSE))</f>
        <v>3</v>
      </c>
      <c r="F69" s="11" t="str">
        <f t="shared" ref="F69:F100" si="4">CONCATENATE($B$2,G69)</f>
        <v>TBC65</v>
      </c>
      <c r="G69" s="11">
        <f t="shared" si="2"/>
        <v>65</v>
      </c>
    </row>
    <row r="70" spans="1:7" ht="31.5" customHeight="1" x14ac:dyDescent="0.25">
      <c r="A70" s="8" t="str">
        <f>IF(ISERROR(VLOOKUP($F70,Risk_Assessment!$A:$N,13,FALSE)),"",VLOOKUP($F70,Risk_Assessment!$A:$N,13,FALSE))</f>
        <v>TBC</v>
      </c>
      <c r="B70" s="8" t="str">
        <f>IF(ISERROR(VLOOKUP($F70,Risk_Assessment!$A:$N,7,FALSE)),"",VLOOKUP($F70,Risk_Assessment!$A:$N,7,FALSE))</f>
        <v>J3</v>
      </c>
      <c r="C70" s="8" t="str">
        <f>IF(ISERROR(VLOOKUP($F70,Risk_Assessment!$A:$N,8,FALSE)),"",VLOOKUP($F70,Risk_Assessment!$A:$N,8,FALSE))</f>
        <v xml:space="preserve">Where screens are present, is there a mechanism to remove debris? </v>
      </c>
      <c r="D70" s="8">
        <f>IF(ISERROR(VLOOKUP($F70,Risk_Assessment!$A:$N,11,FALSE)),"",VLOOKUP($F70,Risk_Assessment!$A:$N,11,FALSE))</f>
        <v>0</v>
      </c>
      <c r="E70" s="8">
        <f>IF(ISERROR(VLOOKUP($F70,Risk_Assessment!$A:$N,12,FALSE)),"",VLOOKUP($F70,Risk_Assessment!$A:$N,12,FALSE))</f>
        <v>3</v>
      </c>
      <c r="F70" s="11" t="str">
        <f t="shared" si="4"/>
        <v>TBC66</v>
      </c>
      <c r="G70" s="11">
        <f t="shared" si="2"/>
        <v>66</v>
      </c>
    </row>
    <row r="71" spans="1:7" ht="31.5" customHeight="1" x14ac:dyDescent="0.25">
      <c r="A71" s="8" t="str">
        <f>IF(ISERROR(VLOOKUP($F71,Risk_Assessment!$A:$N,13,FALSE)),"",VLOOKUP($F71,Risk_Assessment!$A:$N,13,FALSE))</f>
        <v>TBC</v>
      </c>
      <c r="B71" s="8" t="str">
        <f>IF(ISERROR(VLOOKUP($F71,Risk_Assessment!$A:$N,7,FALSE)),"",VLOOKUP($F71,Risk_Assessment!$A:$N,7,FALSE))</f>
        <v>J4</v>
      </c>
      <c r="C71" s="8" t="str">
        <f>IF(ISERROR(VLOOKUP($F71,Risk_Assessment!$A:$N,8,FALSE)),"",VLOOKUP($F71,Risk_Assessment!$A:$N,8,FALSE))</f>
        <v xml:space="preserve">Does sediment build up inside the chamber and pipework after the intake point? </v>
      </c>
      <c r="D71" s="8">
        <f>IF(ISERROR(VLOOKUP($F71,Risk_Assessment!$A:$N,11,FALSE)),"",VLOOKUP($F71,Risk_Assessment!$A:$N,11,FALSE))</f>
        <v>0</v>
      </c>
      <c r="E71" s="8">
        <f>IF(ISERROR(VLOOKUP($F71,Risk_Assessment!$A:$N,12,FALSE)),"",VLOOKUP($F71,Risk_Assessment!$A:$N,12,FALSE))</f>
        <v>3</v>
      </c>
      <c r="F71" s="11" t="str">
        <f t="shared" si="4"/>
        <v>TBC67</v>
      </c>
      <c r="G71" s="11">
        <f t="shared" si="2"/>
        <v>67</v>
      </c>
    </row>
    <row r="72" spans="1:7" ht="31.5" customHeight="1" x14ac:dyDescent="0.25">
      <c r="A72" s="8" t="str">
        <f>IF(ISERROR(VLOOKUP($F72,Risk_Assessment!$A:$N,13,FALSE)),"",VLOOKUP($F72,Risk_Assessment!$A:$N,13,FALSE))</f>
        <v>TBC</v>
      </c>
      <c r="B72" s="8" t="str">
        <f>IF(ISERROR(VLOOKUP($F72,Risk_Assessment!$A:$N,7,FALSE)),"",VLOOKUP($F72,Risk_Assessment!$A:$N,7,FALSE))</f>
        <v>J5</v>
      </c>
      <c r="C72" s="8" t="str">
        <f>IF(ISERROR(VLOOKUP($F72,Risk_Assessment!$A:$N,8,FALSE)),"",VLOOKUP($F72,Risk_Assessment!$A:$N,8,FALSE))</f>
        <v>Is there adequate protection of the intake point from livestock and wildlife?</v>
      </c>
      <c r="D72" s="8">
        <f>IF(ISERROR(VLOOKUP($F72,Risk_Assessment!$A:$N,11,FALSE)),"",VLOOKUP($F72,Risk_Assessment!$A:$N,11,FALSE))</f>
        <v>0</v>
      </c>
      <c r="E72" s="8">
        <f>IF(ISERROR(VLOOKUP($F72,Risk_Assessment!$A:$N,12,FALSE)),"",VLOOKUP($F72,Risk_Assessment!$A:$N,12,FALSE))</f>
        <v>5</v>
      </c>
      <c r="F72" s="11" t="str">
        <f t="shared" si="4"/>
        <v>TBC68</v>
      </c>
      <c r="G72" s="11">
        <f t="shared" si="2"/>
        <v>68</v>
      </c>
    </row>
    <row r="73" spans="1:7" ht="31.5" customHeight="1" x14ac:dyDescent="0.25">
      <c r="A73" s="8" t="str">
        <f>IF(ISERROR(VLOOKUP($F73,Risk_Assessment!$A:$N,13,FALSE)),"",VLOOKUP($F73,Risk_Assessment!$A:$N,13,FALSE))</f>
        <v>TBC</v>
      </c>
      <c r="B73" s="8" t="str">
        <f>IF(ISERROR(VLOOKUP($F73,Risk_Assessment!$A:$N,7,FALSE)),"",VLOOKUP($F73,Risk_Assessment!$A:$N,7,FALSE))</f>
        <v>J6</v>
      </c>
      <c r="C73" s="8" t="str">
        <f>IF(ISERROR(VLOOKUP($F73,Risk_Assessment!$A:$N,8,FALSE)),"",VLOOKUP($F73,Risk_Assessment!$A:$N,8,FALSE))</f>
        <v>Does the availability of the water at the intake vary?</v>
      </c>
      <c r="D73" s="8">
        <f>IF(ISERROR(VLOOKUP($F73,Risk_Assessment!$A:$N,11,FALSE)),"",VLOOKUP($F73,Risk_Assessment!$A:$N,11,FALSE))</f>
        <v>0</v>
      </c>
      <c r="E73" s="8">
        <f>IF(ISERROR(VLOOKUP($F73,Risk_Assessment!$A:$N,12,FALSE)),"",VLOOKUP($F73,Risk_Assessment!$A:$N,12,FALSE))</f>
        <v>3</v>
      </c>
      <c r="F73" s="11" t="str">
        <f t="shared" si="4"/>
        <v>TBC69</v>
      </c>
      <c r="G73" s="11">
        <f t="shared" si="2"/>
        <v>69</v>
      </c>
    </row>
    <row r="74" spans="1:7" ht="31.5" customHeight="1" x14ac:dyDescent="0.25">
      <c r="A74" s="8" t="str">
        <f>IF(ISERROR(VLOOKUP($F74,Risk_Assessment!$A:$N,13,FALSE)),"",VLOOKUP($F74,Risk_Assessment!$A:$N,13,FALSE))</f>
        <v>TBC</v>
      </c>
      <c r="B74" s="8" t="str">
        <f>IF(ISERROR(VLOOKUP($F74,Risk_Assessment!$A:$N,7,FALSE)),"",VLOOKUP($F74,Risk_Assessment!$A:$N,7,FALSE))</f>
        <v>K1</v>
      </c>
      <c r="C74" s="8" t="str">
        <f>IF(ISERROR(VLOOKUP($F74,Risk_Assessment!$A:$N,8,FALSE)),"",VLOOKUP($F74,Risk_Assessment!$A:$N,8,FALSE))</f>
        <v>Is there a regular turn over of water?</v>
      </c>
      <c r="D74" s="8">
        <f>IF(ISERROR(VLOOKUP($F74,Risk_Assessment!$A:$N,11,FALSE)),"",VLOOKUP($F74,Risk_Assessment!$A:$N,11,FALSE))</f>
        <v>0</v>
      </c>
      <c r="E74" s="8">
        <f>IF(ISERROR(VLOOKUP($F74,Risk_Assessment!$A:$N,12,FALSE)),"",VLOOKUP($F74,Risk_Assessment!$A:$N,12,FALSE))</f>
        <v>3</v>
      </c>
      <c r="F74" s="11" t="str">
        <f t="shared" si="4"/>
        <v>TBC70</v>
      </c>
      <c r="G74" s="11">
        <f t="shared" si="2"/>
        <v>70</v>
      </c>
    </row>
    <row r="75" spans="1:7" ht="31.5" customHeight="1" x14ac:dyDescent="0.25">
      <c r="A75" s="8" t="str">
        <f>IF(ISERROR(VLOOKUP($F75,Risk_Assessment!$A:$N,13,FALSE)),"",VLOOKUP($F75,Risk_Assessment!$A:$N,13,FALSE))</f>
        <v>TBC</v>
      </c>
      <c r="B75" s="8" t="str">
        <f>IF(ISERROR(VLOOKUP($F75,Risk_Assessment!$A:$N,7,FALSE)),"",VLOOKUP($F75,Risk_Assessment!$A:$N,7,FALSE))</f>
        <v>K2</v>
      </c>
      <c r="C75" s="8" t="str">
        <f>IF(ISERROR(VLOOKUP($F75,Risk_Assessment!$A:$N,8,FALSE)),"",VLOOKUP($F75,Risk_Assessment!$A:$N,8,FALSE))</f>
        <v>Are the storage tanks vulnerable to ingress, flooding or other microbial contamination (e.g. wildlife access)?</v>
      </c>
      <c r="D75" s="8">
        <f>IF(ISERROR(VLOOKUP($F75,Risk_Assessment!$A:$N,11,FALSE)),"",VLOOKUP($F75,Risk_Assessment!$A:$N,11,FALSE))</f>
        <v>0</v>
      </c>
      <c r="E75" s="8">
        <f>IF(ISERROR(VLOOKUP($F75,Risk_Assessment!$A:$N,12,FALSE)),"",VLOOKUP($F75,Risk_Assessment!$A:$N,12,FALSE))</f>
        <v>4</v>
      </c>
      <c r="F75" s="11" t="str">
        <f t="shared" si="4"/>
        <v>TBC71</v>
      </c>
      <c r="G75" s="11">
        <f t="shared" si="2"/>
        <v>71</v>
      </c>
    </row>
    <row r="76" spans="1:7" ht="31.5" customHeight="1" x14ac:dyDescent="0.25">
      <c r="A76" s="8" t="str">
        <f>IF(ISERROR(VLOOKUP($F76,Risk_Assessment!$A:$N,13,FALSE)),"",VLOOKUP($F76,Risk_Assessment!$A:$N,13,FALSE))</f>
        <v>TBC</v>
      </c>
      <c r="B76" s="8" t="str">
        <f>IF(ISERROR(VLOOKUP($F76,Risk_Assessment!$A:$N,7,FALSE)),"",VLOOKUP($F76,Risk_Assessment!$A:$N,7,FALSE))</f>
        <v>K3</v>
      </c>
      <c r="C76" s="8" t="str">
        <f>IF(ISERROR(VLOOKUP($F76,Risk_Assessment!$A:$N,8,FALSE)),"",VLOOKUP($F76,Risk_Assessment!$A:$N,8,FALSE))</f>
        <v>Is there a stock-proof fence around any inspection chambers?</v>
      </c>
      <c r="D76" s="8">
        <f>IF(ISERROR(VLOOKUP($F76,Risk_Assessment!$A:$N,11,FALSE)),"",VLOOKUP($F76,Risk_Assessment!$A:$N,11,FALSE))</f>
        <v>0</v>
      </c>
      <c r="E76" s="8">
        <f>IF(ISERROR(VLOOKUP($F76,Risk_Assessment!$A:$N,12,FALSE)),"",VLOOKUP($F76,Risk_Assessment!$A:$N,12,FALSE))</f>
        <v>4</v>
      </c>
      <c r="F76" s="11" t="str">
        <f t="shared" si="4"/>
        <v>TBC72</v>
      </c>
      <c r="G76" s="11">
        <f t="shared" si="2"/>
        <v>72</v>
      </c>
    </row>
    <row r="77" spans="1:7" ht="31.5" customHeight="1" x14ac:dyDescent="0.25">
      <c r="A77" s="8" t="str">
        <f>IF(ISERROR(VLOOKUP($F77,Risk_Assessment!$A:$N,13,FALSE)),"",VLOOKUP($F77,Risk_Assessment!$A:$N,13,FALSE))</f>
        <v>TBC</v>
      </c>
      <c r="B77" s="8" t="str">
        <f>IF(ISERROR(VLOOKUP($F77,Risk_Assessment!$A:$N,7,FALSE)),"",VLOOKUP($F77,Risk_Assessment!$A:$N,7,FALSE))</f>
        <v>K4</v>
      </c>
      <c r="C77" s="8" t="str">
        <f>IF(ISERROR(VLOOKUP($F77,Risk_Assessment!$A:$N,8,FALSE)),"",VLOOKUP($F77,Risk_Assessment!$A:$N,8,FALSE))</f>
        <v>Are the tanks regularly maintained to preserve their structural integrity and cleaned?</v>
      </c>
      <c r="D77" s="8">
        <f>IF(ISERROR(VLOOKUP($F77,Risk_Assessment!$A:$N,11,FALSE)),"",VLOOKUP($F77,Risk_Assessment!$A:$N,11,FALSE))</f>
        <v>0</v>
      </c>
      <c r="E77" s="8">
        <f>IF(ISERROR(VLOOKUP($F77,Risk_Assessment!$A:$N,12,FALSE)),"",VLOOKUP($F77,Risk_Assessment!$A:$N,12,FALSE))</f>
        <v>4</v>
      </c>
      <c r="F77" s="11" t="str">
        <f t="shared" si="4"/>
        <v>TBC73</v>
      </c>
      <c r="G77" s="11">
        <f t="shared" si="2"/>
        <v>73</v>
      </c>
    </row>
    <row r="78" spans="1:7" ht="31.5" customHeight="1" x14ac:dyDescent="0.25">
      <c r="A78" s="8" t="str">
        <f>IF(ISERROR(VLOOKUP($F78,Risk_Assessment!$A:$N,13,FALSE)),"",VLOOKUP($F78,Risk_Assessment!$A:$N,13,FALSE))</f>
        <v>TBC</v>
      </c>
      <c r="B78" s="8" t="str">
        <f>IF(ISERROR(VLOOKUP($F78,Risk_Assessment!$A:$N,7,FALSE)),"",VLOOKUP($F78,Risk_Assessment!$A:$N,7,FALSE))</f>
        <v>K5</v>
      </c>
      <c r="C78" s="8" t="str">
        <f>IF(ISERROR(VLOOKUP($F78,Risk_Assessment!$A:$N,8,FALSE)),"",VLOOKUP($F78,Risk_Assessment!$A:$N,8,FALSE))</f>
        <v>Are the storage tanks adequately protected against vandalism?</v>
      </c>
      <c r="D78" s="8">
        <f>IF(ISERROR(VLOOKUP($F78,Risk_Assessment!$A:$N,11,FALSE)),"",VLOOKUP($F78,Risk_Assessment!$A:$N,11,FALSE))</f>
        <v>0</v>
      </c>
      <c r="E78" s="8">
        <f>IF(ISERROR(VLOOKUP($F78,Risk_Assessment!$A:$N,12,FALSE)),"",VLOOKUP($F78,Risk_Assessment!$A:$N,12,FALSE))</f>
        <v>4</v>
      </c>
      <c r="F78" s="11" t="str">
        <f t="shared" si="4"/>
        <v>TBC74</v>
      </c>
      <c r="G78" s="11">
        <f t="shared" si="2"/>
        <v>74</v>
      </c>
    </row>
    <row r="79" spans="1:7" ht="31.5" customHeight="1" x14ac:dyDescent="0.25">
      <c r="A79" s="8" t="str">
        <f>IF(ISERROR(VLOOKUP($F79,Risk_Assessment!$A:$N,13,FALSE)),"",VLOOKUP($F79,Risk_Assessment!$A:$N,13,FALSE))</f>
        <v>TBC</v>
      </c>
      <c r="B79" s="8" t="str">
        <f>IF(ISERROR(VLOOKUP($F79,Risk_Assessment!$A:$N,7,FALSE)),"",VLOOKUP($F79,Risk_Assessment!$A:$N,7,FALSE))</f>
        <v>K6</v>
      </c>
      <c r="C79" s="8" t="str">
        <f>IF(ISERROR(VLOOKUP($F79,Risk_Assessment!$A:$N,8,FALSE)),"",VLOOKUP($F79,Risk_Assessment!$A:$N,8,FALSE))</f>
        <v xml:space="preserve">Is the cleaning regime for the tank appropriate? </v>
      </c>
      <c r="D79" s="8">
        <f>IF(ISERROR(VLOOKUP($F79,Risk_Assessment!$A:$N,11,FALSE)),"",VLOOKUP($F79,Risk_Assessment!$A:$N,11,FALSE))</f>
        <v>0</v>
      </c>
      <c r="E79" s="8">
        <f>IF(ISERROR(VLOOKUP($F79,Risk_Assessment!$A:$N,12,FALSE)),"",VLOOKUP($F79,Risk_Assessment!$A:$N,12,FALSE))</f>
        <v>4</v>
      </c>
      <c r="F79" s="11" t="str">
        <f t="shared" si="4"/>
        <v>TBC75</v>
      </c>
      <c r="G79" s="11">
        <f t="shared" si="2"/>
        <v>75</v>
      </c>
    </row>
    <row r="80" spans="1:7" ht="31.5" customHeight="1" x14ac:dyDescent="0.25">
      <c r="A80" s="8" t="str">
        <f>IF(ISERROR(VLOOKUP($F80,Risk_Assessment!$A:$N,13,FALSE)),"",VLOOKUP($F80,Risk_Assessment!$A:$N,13,FALSE))</f>
        <v>TBC</v>
      </c>
      <c r="B80" s="8" t="str">
        <f>IF(ISERROR(VLOOKUP($F80,Risk_Assessment!$A:$N,7,FALSE)),"",VLOOKUP($F80,Risk_Assessment!$A:$N,7,FALSE))</f>
        <v>L1</v>
      </c>
      <c r="C80" s="8" t="str">
        <f>IF(ISERROR(VLOOKUP($F80,Risk_Assessment!$A:$N,8,FALSE)),"",VLOOKUP($F80,Risk_Assessment!$A:$N,8,FALSE))</f>
        <v>Is there adequate Cryptosporidium treatment in place?</v>
      </c>
      <c r="D80" s="8">
        <f>IF(ISERROR(VLOOKUP($F80,Risk_Assessment!$A:$N,11,FALSE)),"",VLOOKUP($F80,Risk_Assessment!$A:$N,11,FALSE))</f>
        <v>0</v>
      </c>
      <c r="E80" s="8">
        <f>IF(ISERROR(VLOOKUP($F80,Risk_Assessment!$A:$N,12,FALSE)),"",VLOOKUP($F80,Risk_Assessment!$A:$N,12,FALSE))</f>
        <v>5</v>
      </c>
      <c r="F80" s="11" t="str">
        <f t="shared" si="4"/>
        <v>TBC76</v>
      </c>
      <c r="G80" s="11">
        <f t="shared" si="2"/>
        <v>76</v>
      </c>
    </row>
    <row r="81" spans="1:7" ht="31.5" customHeight="1" x14ac:dyDescent="0.25">
      <c r="A81" s="8" t="str">
        <f>IF(ISERROR(VLOOKUP($F81,Risk_Assessment!$A:$N,13,FALSE)),"",VLOOKUP($F81,Risk_Assessment!$A:$N,13,FALSE))</f>
        <v>TBC</v>
      </c>
      <c r="B81" s="8" t="str">
        <f>IF(ISERROR(VLOOKUP($F81,Risk_Assessment!$A:$N,7,FALSE)),"",VLOOKUP($F81,Risk_Assessment!$A:$N,7,FALSE))</f>
        <v>L2</v>
      </c>
      <c r="C81" s="8" t="str">
        <f>IF(ISERROR(VLOOKUP($F81,Risk_Assessment!$A:$N,8,FALSE)),"",VLOOKUP($F81,Risk_Assessment!$A:$N,8,FALSE))</f>
        <v>Is the treatment plant operating within the design capacity?</v>
      </c>
      <c r="D81" s="8">
        <f>IF(ISERROR(VLOOKUP($F81,Risk_Assessment!$A:$N,11,FALSE)),"",VLOOKUP($F81,Risk_Assessment!$A:$N,11,FALSE))</f>
        <v>0</v>
      </c>
      <c r="E81" s="8">
        <f>IF(ISERROR(VLOOKUP($F81,Risk_Assessment!$A:$N,12,FALSE)),"",VLOOKUP($F81,Risk_Assessment!$A:$N,12,FALSE))</f>
        <v>5</v>
      </c>
      <c r="F81" s="11" t="str">
        <f t="shared" si="4"/>
        <v>TBC77</v>
      </c>
      <c r="G81" s="11">
        <f t="shared" ref="G81:G130" si="5">G80+1</f>
        <v>77</v>
      </c>
    </row>
    <row r="82" spans="1:7" ht="31.5" customHeight="1" x14ac:dyDescent="0.25">
      <c r="A82" s="8" t="str">
        <f>IF(ISERROR(VLOOKUP($F82,Risk_Assessment!$A:$N,13,FALSE)),"",VLOOKUP($F82,Risk_Assessment!$A:$N,13,FALSE))</f>
        <v>TBC</v>
      </c>
      <c r="B82" s="8" t="str">
        <f>IF(ISERROR(VLOOKUP($F82,Risk_Assessment!$A:$N,7,FALSE)),"",VLOOKUP($F82,Risk_Assessment!$A:$N,7,FALSE))</f>
        <v>L3</v>
      </c>
      <c r="C82" s="8" t="str">
        <f>IF(ISERROR(VLOOKUP($F82,Risk_Assessment!$A:$N,8,FALSE)),"",VLOOKUP($F82,Risk_Assessment!$A:$N,8,FALSE))</f>
        <v>Is it possible to by-pass any stage of treatment?</v>
      </c>
      <c r="D82" s="8">
        <f>IF(ISERROR(VLOOKUP($F82,Risk_Assessment!$A:$N,11,FALSE)),"",VLOOKUP($F82,Risk_Assessment!$A:$N,11,FALSE))</f>
        <v>0</v>
      </c>
      <c r="E82" s="8">
        <f>IF(ISERROR(VLOOKUP($F82,Risk_Assessment!$A:$N,12,FALSE)),"",VLOOKUP($F82,Risk_Assessment!$A:$N,12,FALSE))</f>
        <v>5</v>
      </c>
      <c r="F82" s="11" t="str">
        <f t="shared" si="4"/>
        <v>TBC78</v>
      </c>
      <c r="G82" s="11">
        <f t="shared" si="5"/>
        <v>78</v>
      </c>
    </row>
    <row r="83" spans="1:7" ht="31.5" customHeight="1" x14ac:dyDescent="0.25">
      <c r="A83" s="8" t="str">
        <f>IF(ISERROR(VLOOKUP($F83,Risk_Assessment!$A:$N,13,FALSE)),"",VLOOKUP($F83,Risk_Assessment!$A:$N,13,FALSE))</f>
        <v>TBC</v>
      </c>
      <c r="B83" s="8" t="str">
        <f>IF(ISERROR(VLOOKUP($F83,Risk_Assessment!$A:$N,7,FALSE)),"",VLOOKUP($F83,Risk_Assessment!$A:$N,7,FALSE))</f>
        <v>L4</v>
      </c>
      <c r="C83" s="8" t="str">
        <f>IF(ISERROR(VLOOKUP($F83,Risk_Assessment!$A:$N,8,FALSE)),"",VLOOKUP($F83,Risk_Assessment!$A:$N,8,FALSE))</f>
        <v xml:space="preserve">Where there is a blending facility, is there an appropriate blending strategy? </v>
      </c>
      <c r="D83" s="8">
        <f>IF(ISERROR(VLOOKUP($F83,Risk_Assessment!$A:$N,11,FALSE)),"",VLOOKUP($F83,Risk_Assessment!$A:$N,11,FALSE))</f>
        <v>0</v>
      </c>
      <c r="E83" s="8">
        <f>IF(ISERROR(VLOOKUP($F83,Risk_Assessment!$A:$N,12,FALSE)),"",VLOOKUP($F83,Risk_Assessment!$A:$N,12,FALSE))</f>
        <v>4</v>
      </c>
      <c r="F83" s="11" t="str">
        <f t="shared" si="4"/>
        <v>TBC79</v>
      </c>
      <c r="G83" s="11">
        <f t="shared" si="5"/>
        <v>79</v>
      </c>
    </row>
    <row r="84" spans="1:7" ht="31.5" customHeight="1" x14ac:dyDescent="0.25">
      <c r="A84" s="8" t="str">
        <f>IF(ISERROR(VLOOKUP($F84,Risk_Assessment!$A:$N,13,FALSE)),"",VLOOKUP($F84,Risk_Assessment!$A:$N,13,FALSE))</f>
        <v>TBC</v>
      </c>
      <c r="B84" s="8" t="str">
        <f>IF(ISERROR(VLOOKUP($F84,Risk_Assessment!$A:$N,7,FALSE)),"",VLOOKUP($F84,Risk_Assessment!$A:$N,7,FALSE))</f>
        <v>L5</v>
      </c>
      <c r="C84" s="8" t="str">
        <f>IF(ISERROR(VLOOKUP($F84,Risk_Assessment!$A:$N,8,FALSE)),"",VLOOKUP($F84,Risk_Assessment!$A:$N,8,FALSE))</f>
        <v>Are there frequent flow variations through the treatment plant, which render the treatment process inadequate?</v>
      </c>
      <c r="D84" s="8">
        <f>IF(ISERROR(VLOOKUP($F84,Risk_Assessment!$A:$N,11,FALSE)),"",VLOOKUP($F84,Risk_Assessment!$A:$N,11,FALSE))</f>
        <v>0</v>
      </c>
      <c r="E84" s="8">
        <f>IF(ISERROR(VLOOKUP($F84,Risk_Assessment!$A:$N,12,FALSE)),"",VLOOKUP($F84,Risk_Assessment!$A:$N,12,FALSE))</f>
        <v>4</v>
      </c>
      <c r="F84" s="11" t="str">
        <f t="shared" si="4"/>
        <v>TBC80</v>
      </c>
      <c r="G84" s="11">
        <f t="shared" si="5"/>
        <v>80</v>
      </c>
    </row>
    <row r="85" spans="1:7" ht="31.5" customHeight="1" x14ac:dyDescent="0.25">
      <c r="A85" s="8" t="str">
        <f>IF(ISERROR(VLOOKUP($F85,Risk_Assessment!$A:$N,13,FALSE)),"",VLOOKUP($F85,Risk_Assessment!$A:$N,13,FALSE))</f>
        <v>TBC</v>
      </c>
      <c r="B85" s="8" t="str">
        <f>IF(ISERROR(VLOOKUP($F85,Risk_Assessment!$A:$N,7,FALSE)),"",VLOOKUP($F85,Risk_Assessment!$A:$N,7,FALSE))</f>
        <v>L6</v>
      </c>
      <c r="C85" s="8" t="str">
        <f>IF(ISERROR(VLOOKUP($F85,Risk_Assessment!$A:$N,8,FALSE)),"",VLOOKUP($F85,Risk_Assessment!$A:$N,8,FALSE))</f>
        <v>Are there frequent demand variations, which could cause insufficiency?</v>
      </c>
      <c r="D85" s="8">
        <f>IF(ISERROR(VLOOKUP($F85,Risk_Assessment!$A:$N,11,FALSE)),"",VLOOKUP($F85,Risk_Assessment!$A:$N,11,FALSE))</f>
        <v>0</v>
      </c>
      <c r="E85" s="8">
        <f>IF(ISERROR(VLOOKUP($F85,Risk_Assessment!$A:$N,12,FALSE)),"",VLOOKUP($F85,Risk_Assessment!$A:$N,12,FALSE))</f>
        <v>3</v>
      </c>
      <c r="F85" s="11" t="str">
        <f t="shared" si="4"/>
        <v>TBC81</v>
      </c>
      <c r="G85" s="11">
        <f t="shared" si="5"/>
        <v>81</v>
      </c>
    </row>
    <row r="86" spans="1:7" ht="31.5" customHeight="1" x14ac:dyDescent="0.25">
      <c r="A86" s="8" t="str">
        <f>IF(ISERROR(VLOOKUP($F86,Risk_Assessment!$A:$N,13,FALSE)),"",VLOOKUP($F86,Risk_Assessment!$A:$N,13,FALSE))</f>
        <v>TBC</v>
      </c>
      <c r="B86" s="8" t="str">
        <f>IF(ISERROR(VLOOKUP($F86,Risk_Assessment!$A:$N,7,FALSE)),"",VLOOKUP($F86,Risk_Assessment!$A:$N,7,FALSE))</f>
        <v>M1</v>
      </c>
      <c r="C86" s="8" t="str">
        <f>IF(ISERROR(VLOOKUP($F86,Risk_Assessment!$A:$N,8,FALSE)),"",VLOOKUP($F86,Risk_Assessment!$A:$N,8,FALSE))</f>
        <v>Is there adequate pre-treatment (e.g. clarification) in place if required?</v>
      </c>
      <c r="D86" s="8">
        <f>IF(ISERROR(VLOOKUP($F86,Risk_Assessment!$A:$N,11,FALSE)),"",VLOOKUP($F86,Risk_Assessment!$A:$N,11,FALSE))</f>
        <v>0</v>
      </c>
      <c r="E86" s="8">
        <f>IF(ISERROR(VLOOKUP($F86,Risk_Assessment!$A:$N,12,FALSE)),"",VLOOKUP($F86,Risk_Assessment!$A:$N,12,FALSE))</f>
        <v>5</v>
      </c>
      <c r="F86" s="11" t="str">
        <f t="shared" si="4"/>
        <v>TBC82</v>
      </c>
      <c r="G86" s="11">
        <f t="shared" si="5"/>
        <v>82</v>
      </c>
    </row>
    <row r="87" spans="1:7" ht="31.5" customHeight="1" x14ac:dyDescent="0.25">
      <c r="A87" s="8" t="str">
        <f>IF(ISERROR(VLOOKUP($F87,Risk_Assessment!$A:$N,13,FALSE)),"",VLOOKUP($F87,Risk_Assessment!$A:$N,13,FALSE))</f>
        <v>TBC</v>
      </c>
      <c r="B87" s="8" t="str">
        <f>IF(ISERROR(VLOOKUP($F87,Risk_Assessment!$A:$N,7,FALSE)),"",VLOOKUP($F87,Risk_Assessment!$A:$N,7,FALSE))</f>
        <v>M2</v>
      </c>
      <c r="C87" s="8" t="str">
        <f>IF(ISERROR(VLOOKUP($F87,Risk_Assessment!$A:$N,8,FALSE)),"",VLOOKUP($F87,Risk_Assessment!$A:$N,8,FALSE))</f>
        <v>Is there adequate process control for filtration (e.g. turbidity monitors)?</v>
      </c>
      <c r="D87" s="8">
        <f>IF(ISERROR(VLOOKUP($F87,Risk_Assessment!$A:$N,11,FALSE)),"",VLOOKUP($F87,Risk_Assessment!$A:$N,11,FALSE))</f>
        <v>0</v>
      </c>
      <c r="E87" s="8">
        <f>IF(ISERROR(VLOOKUP($F87,Risk_Assessment!$A:$N,12,FALSE)),"",VLOOKUP($F87,Risk_Assessment!$A:$N,12,FALSE))</f>
        <v>5</v>
      </c>
      <c r="F87" s="11" t="str">
        <f t="shared" si="4"/>
        <v>TBC83</v>
      </c>
      <c r="G87" s="11">
        <f t="shared" si="5"/>
        <v>83</v>
      </c>
    </row>
    <row r="88" spans="1:7" ht="31.5" customHeight="1" x14ac:dyDescent="0.25">
      <c r="A88" s="8" t="str">
        <f>IF(ISERROR(VLOOKUP($F88,Risk_Assessment!$A:$N,13,FALSE)),"",VLOOKUP($F88,Risk_Assessment!$A:$N,13,FALSE))</f>
        <v>TBC</v>
      </c>
      <c r="B88" s="8" t="str">
        <f>IF(ISERROR(VLOOKUP($F88,Risk_Assessment!$A:$N,7,FALSE)),"",VLOOKUP($F88,Risk_Assessment!$A:$N,7,FALSE))</f>
        <v>M3</v>
      </c>
      <c r="C88" s="8" t="str">
        <f>IF(ISERROR(VLOOKUP($F88,Risk_Assessment!$A:$N,8,FALSE)),"",VLOOKUP($F88,Risk_Assessment!$A:$N,8,FALSE))</f>
        <v>Can the filters overload?</v>
      </c>
      <c r="D88" s="8">
        <f>IF(ISERROR(VLOOKUP($F88,Risk_Assessment!$A:$N,11,FALSE)),"",VLOOKUP($F88,Risk_Assessment!$A:$N,11,FALSE))</f>
        <v>0</v>
      </c>
      <c r="E88" s="8">
        <f>IF(ISERROR(VLOOKUP($F88,Risk_Assessment!$A:$N,12,FALSE)),"",VLOOKUP($F88,Risk_Assessment!$A:$N,12,FALSE))</f>
        <v>5</v>
      </c>
      <c r="F88" s="11" t="str">
        <f t="shared" si="4"/>
        <v>TBC84</v>
      </c>
      <c r="G88" s="11">
        <f t="shared" si="5"/>
        <v>84</v>
      </c>
    </row>
    <row r="89" spans="1:7" ht="31.5" customHeight="1" x14ac:dyDescent="0.25">
      <c r="A89" s="8" t="str">
        <f>IF(ISERROR(VLOOKUP($F89,Risk_Assessment!$A:$N,13,FALSE)),"",VLOOKUP($F89,Risk_Assessment!$A:$N,13,FALSE))</f>
        <v>TBC</v>
      </c>
      <c r="B89" s="8" t="str">
        <f>IF(ISERROR(VLOOKUP($F89,Risk_Assessment!$A:$N,7,FALSE)),"",VLOOKUP($F89,Risk_Assessment!$A:$N,7,FALSE))</f>
        <v>M4</v>
      </c>
      <c r="C89" s="8" t="str">
        <f>IF(ISERROR(VLOOKUP($F89,Risk_Assessment!$A:$N,8,FALSE)),"",VLOOKUP($F89,Risk_Assessment!$A:$N,8,FALSE))</f>
        <v>Do the filters block?</v>
      </c>
      <c r="D89" s="8">
        <f>IF(ISERROR(VLOOKUP($F89,Risk_Assessment!$A:$N,11,FALSE)),"",VLOOKUP($F89,Risk_Assessment!$A:$N,11,FALSE))</f>
        <v>0</v>
      </c>
      <c r="E89" s="8">
        <f>IF(ISERROR(VLOOKUP($F89,Risk_Assessment!$A:$N,12,FALSE)),"",VLOOKUP($F89,Risk_Assessment!$A:$N,12,FALSE))</f>
        <v>5</v>
      </c>
      <c r="F89" s="11" t="str">
        <f t="shared" si="4"/>
        <v>TBC85</v>
      </c>
      <c r="G89" s="11">
        <f t="shared" si="5"/>
        <v>85</v>
      </c>
    </row>
    <row r="90" spans="1:7" ht="31.5" customHeight="1" x14ac:dyDescent="0.25">
      <c r="A90" s="8" t="str">
        <f>IF(ISERROR(VLOOKUP($F90,Risk_Assessment!$A:$N,13,FALSE)),"",VLOOKUP($F90,Risk_Assessment!$A:$N,13,FALSE))</f>
        <v>TBC</v>
      </c>
      <c r="B90" s="8" t="str">
        <f>IF(ISERROR(VLOOKUP($F90,Risk_Assessment!$A:$N,7,FALSE)),"",VLOOKUP($F90,Risk_Assessment!$A:$N,7,FALSE))</f>
        <v>M5</v>
      </c>
      <c r="C90" s="8" t="str">
        <f>IF(ISERROR(VLOOKUP($F90,Risk_Assessment!$A:$N,8,FALSE)),"",VLOOKUP($F90,Risk_Assessment!$A:$N,8,FALSE))</f>
        <v>Is the media depth at a minimum to design specification?</v>
      </c>
      <c r="D90" s="8">
        <f>IF(ISERROR(VLOOKUP($F90,Risk_Assessment!$A:$N,11,FALSE)),"",VLOOKUP($F90,Risk_Assessment!$A:$N,11,FALSE))</f>
        <v>0</v>
      </c>
      <c r="E90" s="8">
        <f>IF(ISERROR(VLOOKUP($F90,Risk_Assessment!$A:$N,12,FALSE)),"",VLOOKUP($F90,Risk_Assessment!$A:$N,12,FALSE))</f>
        <v>5</v>
      </c>
      <c r="F90" s="11" t="str">
        <f t="shared" si="4"/>
        <v>TBC86</v>
      </c>
      <c r="G90" s="11">
        <f t="shared" si="5"/>
        <v>86</v>
      </c>
    </row>
    <row r="91" spans="1:7" ht="31.5" customHeight="1" x14ac:dyDescent="0.25">
      <c r="A91" s="8" t="str">
        <f>IF(ISERROR(VLOOKUP($F91,Risk_Assessment!$A:$N,13,FALSE)),"",VLOOKUP($F91,Risk_Assessment!$A:$N,13,FALSE))</f>
        <v>TBC</v>
      </c>
      <c r="B91" s="8" t="str">
        <f>IF(ISERROR(VLOOKUP($F91,Risk_Assessment!$A:$N,7,FALSE)),"",VLOOKUP($F91,Risk_Assessment!$A:$N,7,FALSE))</f>
        <v>M6</v>
      </c>
      <c r="C91" s="8" t="str">
        <f>IF(ISERROR(VLOOKUP($F91,Risk_Assessment!$A:$N,8,FALSE)),"",VLOOKUP($F91,Risk_Assessment!$A:$N,8,FALSE))</f>
        <v>Is the filter media composition as per design specification?</v>
      </c>
      <c r="D91" s="8">
        <f>IF(ISERROR(VLOOKUP($F91,Risk_Assessment!$A:$N,11,FALSE)),"",VLOOKUP($F91,Risk_Assessment!$A:$N,11,FALSE))</f>
        <v>0</v>
      </c>
      <c r="E91" s="8">
        <f>IF(ISERROR(VLOOKUP($F91,Risk_Assessment!$A:$N,12,FALSE)),"",VLOOKUP($F91,Risk_Assessment!$A:$N,12,FALSE))</f>
        <v>5</v>
      </c>
      <c r="F91" s="11" t="str">
        <f t="shared" si="4"/>
        <v>TBC87</v>
      </c>
      <c r="G91" s="11">
        <f t="shared" si="5"/>
        <v>87</v>
      </c>
    </row>
    <row r="92" spans="1:7" ht="31.5" customHeight="1" x14ac:dyDescent="0.25">
      <c r="A92" s="8" t="str">
        <f>IF(ISERROR(VLOOKUP($F92,Risk_Assessment!$A:$N,13,FALSE)),"",VLOOKUP($F92,Risk_Assessment!$A:$N,13,FALSE))</f>
        <v>TBC</v>
      </c>
      <c r="B92" s="8" t="str">
        <f>IF(ISERROR(VLOOKUP($F92,Risk_Assessment!$A:$N,7,FALSE)),"",VLOOKUP($F92,Risk_Assessment!$A:$N,7,FALSE))</f>
        <v>M7</v>
      </c>
      <c r="C92" s="8" t="str">
        <f>IF(ISERROR(VLOOKUP($F92,Risk_Assessment!$A:$N,8,FALSE)),"",VLOOKUP($F92,Risk_Assessment!$A:$N,8,FALSE))</f>
        <v>Is the backwashing regime operated to the design manual (including cycle length, uneven scour, pump failure, loss of filter media)</v>
      </c>
      <c r="D92" s="8">
        <f>IF(ISERROR(VLOOKUP($F92,Risk_Assessment!$A:$N,11,FALSE)),"",VLOOKUP($F92,Risk_Assessment!$A:$N,11,FALSE))</f>
        <v>0</v>
      </c>
      <c r="E92" s="8">
        <f>IF(ISERROR(VLOOKUP($F92,Risk_Assessment!$A:$N,12,FALSE)),"",VLOOKUP($F92,Risk_Assessment!$A:$N,12,FALSE))</f>
        <v>5</v>
      </c>
      <c r="F92" s="11" t="str">
        <f t="shared" si="4"/>
        <v>TBC88</v>
      </c>
      <c r="G92" s="11">
        <f t="shared" si="5"/>
        <v>88</v>
      </c>
    </row>
    <row r="93" spans="1:7" ht="31.5" customHeight="1" x14ac:dyDescent="0.25">
      <c r="A93" s="8" t="str">
        <f>IF(ISERROR(VLOOKUP($F93,Risk_Assessment!$A:$N,13,FALSE)),"",VLOOKUP($F93,Risk_Assessment!$A:$N,13,FALSE))</f>
        <v>TBC</v>
      </c>
      <c r="B93" s="8" t="str">
        <f>IF(ISERROR(VLOOKUP($F93,Risk_Assessment!$A:$N,7,FALSE)),"",VLOOKUP($F93,Risk_Assessment!$A:$N,7,FALSE))</f>
        <v>M8</v>
      </c>
      <c r="C93" s="8" t="str">
        <f>IF(ISERROR(VLOOKUP($F93,Risk_Assessment!$A:$N,8,FALSE)),"",VLOOKUP($F93,Risk_Assessment!$A:$N,8,FALSE))</f>
        <v>Do the filters appear well maintained?</v>
      </c>
      <c r="D93" s="8">
        <f>IF(ISERROR(VLOOKUP($F93,Risk_Assessment!$A:$N,11,FALSE)),"",VLOOKUP($F93,Risk_Assessment!$A:$N,11,FALSE))</f>
        <v>0</v>
      </c>
      <c r="E93" s="8">
        <f>IF(ISERROR(VLOOKUP($F93,Risk_Assessment!$A:$N,12,FALSE)),"",VLOOKUP($F93,Risk_Assessment!$A:$N,12,FALSE))</f>
        <v>5</v>
      </c>
      <c r="F93" s="11" t="str">
        <f t="shared" si="4"/>
        <v>TBC89</v>
      </c>
      <c r="G93" s="11">
        <f t="shared" si="5"/>
        <v>89</v>
      </c>
    </row>
    <row r="94" spans="1:7" ht="31.5" customHeight="1" x14ac:dyDescent="0.25">
      <c r="A94" s="8" t="str">
        <f>IF(ISERROR(VLOOKUP($F94,Risk_Assessment!$A:$N,13,FALSE)),"",VLOOKUP($F94,Risk_Assessment!$A:$N,13,FALSE))</f>
        <v>TBC</v>
      </c>
      <c r="B94" s="8" t="str">
        <f>IF(ISERROR(VLOOKUP($F94,Risk_Assessment!$A:$N,7,FALSE)),"",VLOOKUP($F94,Risk_Assessment!$A:$N,7,FALSE))</f>
        <v>M9</v>
      </c>
      <c r="C94" s="8" t="str">
        <f>IF(ISERROR(VLOOKUP($F94,Risk_Assessment!$A:$N,8,FALSE)),"",VLOOKUP($F94,Risk_Assessment!$A:$N,8,FALSE))</f>
        <v>Does the water run to waste when rapid gravity filters are started up?</v>
      </c>
      <c r="D94" s="8">
        <f>IF(ISERROR(VLOOKUP($F94,Risk_Assessment!$A:$N,11,FALSE)),"",VLOOKUP($F94,Risk_Assessment!$A:$N,11,FALSE))</f>
        <v>0</v>
      </c>
      <c r="E94" s="8">
        <f>IF(ISERROR(VLOOKUP($F94,Risk_Assessment!$A:$N,12,FALSE)),"",VLOOKUP($F94,Risk_Assessment!$A:$N,12,FALSE))</f>
        <v>5</v>
      </c>
      <c r="F94" s="11" t="str">
        <f t="shared" si="4"/>
        <v>TBC90</v>
      </c>
      <c r="G94" s="11">
        <f t="shared" si="5"/>
        <v>90</v>
      </c>
    </row>
    <row r="95" spans="1:7" ht="31.5" customHeight="1" x14ac:dyDescent="0.25">
      <c r="A95" s="8" t="str">
        <f>IF(ISERROR(VLOOKUP($F95,Risk_Assessment!$A:$N,13,FALSE)),"",VLOOKUP($F95,Risk_Assessment!$A:$N,13,FALSE))</f>
        <v>TBC</v>
      </c>
      <c r="B95" s="8" t="str">
        <f>IF(ISERROR(VLOOKUP($F95,Risk_Assessment!$A:$N,7,FALSE)),"",VLOOKUP($F95,Risk_Assessment!$A:$N,7,FALSE))</f>
        <v>M10</v>
      </c>
      <c r="C95" s="8" t="str">
        <f>IF(ISERROR(VLOOKUP($F95,Risk_Assessment!$A:$N,8,FALSE)),"",VLOOKUP($F95,Risk_Assessment!$A:$N,8,FALSE))</f>
        <v>Can the filters be started up gradually (i.e. not immediately run at full capacity)?</v>
      </c>
      <c r="D95" s="8">
        <f>IF(ISERROR(VLOOKUP($F95,Risk_Assessment!$A:$N,11,FALSE)),"",VLOOKUP($F95,Risk_Assessment!$A:$N,11,FALSE))</f>
        <v>0</v>
      </c>
      <c r="E95" s="8">
        <f>IF(ISERROR(VLOOKUP($F95,Risk_Assessment!$A:$N,12,FALSE)),"",VLOOKUP($F95,Risk_Assessment!$A:$N,12,FALSE))</f>
        <v>5</v>
      </c>
      <c r="F95" s="11" t="str">
        <f t="shared" si="4"/>
        <v>TBC91</v>
      </c>
      <c r="G95" s="11">
        <f t="shared" si="5"/>
        <v>91</v>
      </c>
    </row>
    <row r="96" spans="1:7" ht="31.5" customHeight="1" x14ac:dyDescent="0.25">
      <c r="A96" s="8" t="str">
        <f>IF(ISERROR(VLOOKUP($F96,Risk_Assessment!$A:$N,13,FALSE)),"",VLOOKUP($F96,Risk_Assessment!$A:$N,13,FALSE))</f>
        <v>TBC</v>
      </c>
      <c r="B96" s="8" t="str">
        <f>IF(ISERROR(VLOOKUP($F96,Risk_Assessment!$A:$N,7,FALSE)),"",VLOOKUP($F96,Risk_Assessment!$A:$N,7,FALSE))</f>
        <v>M11</v>
      </c>
      <c r="C96" s="8" t="str">
        <f>IF(ISERROR(VLOOKUP($F96,Risk_Assessment!$A:$N,8,FALSE)),"",VLOOKUP($F96,Risk_Assessment!$A:$N,8,FALSE))</f>
        <v>Where Cryptosporidium is potentially present in the raw water, is a turbidity of  less than 1.0 NTU achieved in the filtered water?</v>
      </c>
      <c r="D96" s="8">
        <f>IF(ISERROR(VLOOKUP($F96,Risk_Assessment!$A:$N,11,FALSE)),"",VLOOKUP($F96,Risk_Assessment!$A:$N,11,FALSE))</f>
        <v>0</v>
      </c>
      <c r="E96" s="8">
        <f>IF(ISERROR(VLOOKUP($F96,Risk_Assessment!$A:$N,12,FALSE)),"",VLOOKUP($F96,Risk_Assessment!$A:$N,12,FALSE))</f>
        <v>5</v>
      </c>
      <c r="F96" s="11" t="str">
        <f t="shared" si="4"/>
        <v>TBC92</v>
      </c>
      <c r="G96" s="11">
        <f t="shared" si="5"/>
        <v>92</v>
      </c>
    </row>
    <row r="97" spans="1:7" ht="31.5" customHeight="1" x14ac:dyDescent="0.25">
      <c r="A97" s="8" t="str">
        <f>IF(ISERROR(VLOOKUP($F97,Risk_Assessment!$A:$N,13,FALSE)),"",VLOOKUP($F97,Risk_Assessment!$A:$N,13,FALSE))</f>
        <v>TBC</v>
      </c>
      <c r="B97" s="8" t="str">
        <f>IF(ISERROR(VLOOKUP($F97,Risk_Assessment!$A:$N,7,FALSE)),"",VLOOKUP($F97,Risk_Assessment!$A:$N,7,FALSE))</f>
        <v>M12</v>
      </c>
      <c r="C97" s="8" t="str">
        <f>IF(ISERROR(VLOOKUP($F97,Risk_Assessment!$A:$N,8,FALSE)),"",VLOOKUP($F97,Risk_Assessment!$A:$N,8,FALSE))</f>
        <v>Is the backwash water recycled to head of works?</v>
      </c>
      <c r="D97" s="8">
        <f>IF(ISERROR(VLOOKUP($F97,Risk_Assessment!$A:$N,11,FALSE)),"",VLOOKUP($F97,Risk_Assessment!$A:$N,11,FALSE))</f>
        <v>0</v>
      </c>
      <c r="E97" s="8">
        <f>IF(ISERROR(VLOOKUP($F97,Risk_Assessment!$A:$N,12,FALSE)),"",VLOOKUP($F97,Risk_Assessment!$A:$N,12,FALSE))</f>
        <v>5</v>
      </c>
      <c r="F97" s="11" t="str">
        <f t="shared" si="4"/>
        <v>TBC93</v>
      </c>
      <c r="G97" s="11">
        <f t="shared" si="5"/>
        <v>93</v>
      </c>
    </row>
    <row r="98" spans="1:7" ht="31.5" customHeight="1" x14ac:dyDescent="0.25">
      <c r="A98" s="8" t="str">
        <f>IF(ISERROR(VLOOKUP($F98,Risk_Assessment!$A:$N,13,FALSE)),"",VLOOKUP($F98,Risk_Assessment!$A:$N,13,FALSE))</f>
        <v>TBC</v>
      </c>
      <c r="B98" s="8" t="str">
        <f>IF(ISERROR(VLOOKUP($F98,Risk_Assessment!$A:$N,7,FALSE)),"",VLOOKUP($F98,Risk_Assessment!$A:$N,7,FALSE))</f>
        <v>M13</v>
      </c>
      <c r="C98" s="8" t="str">
        <f>IF(ISERROR(VLOOKUP($F98,Risk_Assessment!$A:$N,8,FALSE)),"",VLOOKUP($F98,Risk_Assessment!$A:$N,8,FALSE))</f>
        <v>Is algal growth apparent in/on filters?</v>
      </c>
      <c r="D98" s="8">
        <f>IF(ISERROR(VLOOKUP($F98,Risk_Assessment!$A:$N,11,FALSE)),"",VLOOKUP($F98,Risk_Assessment!$A:$N,11,FALSE))</f>
        <v>0</v>
      </c>
      <c r="E98" s="8">
        <f>IF(ISERROR(VLOOKUP($F98,Risk_Assessment!$A:$N,12,FALSE)),"",VLOOKUP($F98,Risk_Assessment!$A:$N,12,FALSE))</f>
        <v>3</v>
      </c>
      <c r="F98" s="11" t="str">
        <f t="shared" si="4"/>
        <v>TBC94</v>
      </c>
      <c r="G98" s="11">
        <f t="shared" si="5"/>
        <v>94</v>
      </c>
    </row>
    <row r="99" spans="1:7" ht="31.5" customHeight="1" x14ac:dyDescent="0.25">
      <c r="A99" s="8" t="str">
        <f>IF(ISERROR(VLOOKUP($F99,Risk_Assessment!$A:$N,13,FALSE)),"",VLOOKUP($F99,Risk_Assessment!$A:$N,13,FALSE))</f>
        <v>TBC</v>
      </c>
      <c r="B99" s="8" t="str">
        <f>IF(ISERROR(VLOOKUP($F99,Risk_Assessment!$A:$N,7,FALSE)),"",VLOOKUP($F99,Risk_Assessment!$A:$N,7,FALSE))</f>
        <v>M14</v>
      </c>
      <c r="C99" s="8" t="str">
        <f>IF(ISERROR(VLOOKUP($F99,Risk_Assessment!$A:$N,8,FALSE)),"",VLOOKUP($F99,Risk_Assessment!$A:$N,8,FALSE))</f>
        <v>For slow sand filters, is the required ripening period adhered to before putting the water into supply?</v>
      </c>
      <c r="D99" s="8">
        <f>IF(ISERROR(VLOOKUP($F99,Risk_Assessment!$A:$N,11,FALSE)),"",VLOOKUP($F99,Risk_Assessment!$A:$N,11,FALSE))</f>
        <v>0</v>
      </c>
      <c r="E99" s="8">
        <f>IF(ISERROR(VLOOKUP($F99,Risk_Assessment!$A:$N,12,FALSE)),"",VLOOKUP($F99,Risk_Assessment!$A:$N,12,FALSE))</f>
        <v>5</v>
      </c>
      <c r="F99" s="11" t="str">
        <f t="shared" si="4"/>
        <v>TBC95</v>
      </c>
      <c r="G99" s="11">
        <f t="shared" si="5"/>
        <v>95</v>
      </c>
    </row>
    <row r="100" spans="1:7" ht="31.5" customHeight="1" x14ac:dyDescent="0.25">
      <c r="A100" s="8" t="str">
        <f>IF(ISERROR(VLOOKUP($F100,Risk_Assessment!$A:$N,13,FALSE)),"",VLOOKUP($F100,Risk_Assessment!$A:$N,13,FALSE))</f>
        <v>TBC</v>
      </c>
      <c r="B100" s="8" t="str">
        <f>IF(ISERROR(VLOOKUP($F100,Risk_Assessment!$A:$N,7,FALSE)),"",VLOOKUP($F100,Risk_Assessment!$A:$N,7,FALSE))</f>
        <v>N1</v>
      </c>
      <c r="C100" s="8" t="str">
        <f>IF(ISERROR(VLOOKUP($F100,Risk_Assessment!$A:$N,8,FALSE)),"",VLOOKUP($F100,Risk_Assessment!$A:$N,8,FALSE))</f>
        <v>Has the GAC been installed as per the design specification?</v>
      </c>
      <c r="D100" s="8">
        <f>IF(ISERROR(VLOOKUP($F100,Risk_Assessment!$A:$N,11,FALSE)),"",VLOOKUP($F100,Risk_Assessment!$A:$N,11,FALSE))</f>
        <v>0</v>
      </c>
      <c r="E100" s="8">
        <f>IF(ISERROR(VLOOKUP($F100,Risk_Assessment!$A:$N,12,FALSE)),"",VLOOKUP($F100,Risk_Assessment!$A:$N,12,FALSE))</f>
        <v>5</v>
      </c>
      <c r="F100" s="11" t="str">
        <f t="shared" si="4"/>
        <v>TBC96</v>
      </c>
      <c r="G100" s="11">
        <f t="shared" si="5"/>
        <v>96</v>
      </c>
    </row>
    <row r="101" spans="1:7" ht="31.5" customHeight="1" x14ac:dyDescent="0.25">
      <c r="A101" s="8" t="str">
        <f>IF(ISERROR(VLOOKUP($F101,Risk_Assessment!$A:$N,13,FALSE)),"",VLOOKUP($F101,Risk_Assessment!$A:$N,13,FALSE))</f>
        <v>TBC</v>
      </c>
      <c r="B101" s="8" t="str">
        <f>IF(ISERROR(VLOOKUP($F101,Risk_Assessment!$A:$N,7,FALSE)),"",VLOOKUP($F101,Risk_Assessment!$A:$N,7,FALSE))</f>
        <v>N2</v>
      </c>
      <c r="C101" s="8" t="str">
        <f>IF(ISERROR(VLOOKUP($F101,Risk_Assessment!$A:$N,8,FALSE)),"",VLOOKUP($F101,Risk_Assessment!$A:$N,8,FALSE))</f>
        <v>Is the GAC design appropriate for the nature of  the raw water quality?</v>
      </c>
      <c r="D101" s="8">
        <f>IF(ISERROR(VLOOKUP($F101,Risk_Assessment!$A:$N,11,FALSE)),"",VLOOKUP($F101,Risk_Assessment!$A:$N,11,FALSE))</f>
        <v>0</v>
      </c>
      <c r="E101" s="8">
        <f>IF(ISERROR(VLOOKUP($F101,Risk_Assessment!$A:$N,12,FALSE)),"",VLOOKUP($F101,Risk_Assessment!$A:$N,12,FALSE))</f>
        <v>5</v>
      </c>
      <c r="F101" s="11" t="str">
        <f t="shared" ref="F101:F130" si="6">CONCATENATE($B$2,G101)</f>
        <v>TBC97</v>
      </c>
      <c r="G101" s="11">
        <f t="shared" si="5"/>
        <v>97</v>
      </c>
    </row>
    <row r="102" spans="1:7" ht="31.5" customHeight="1" x14ac:dyDescent="0.25">
      <c r="A102" s="8" t="str">
        <f>IF(ISERROR(VLOOKUP($F102,Risk_Assessment!$A:$N,13,FALSE)),"",VLOOKUP($F102,Risk_Assessment!$A:$N,13,FALSE))</f>
        <v>TBC</v>
      </c>
      <c r="B102" s="8" t="str">
        <f>IF(ISERROR(VLOOKUP($F102,Risk_Assessment!$A:$N,7,FALSE)),"",VLOOKUP($F102,Risk_Assessment!$A:$N,7,FALSE))</f>
        <v>N3</v>
      </c>
      <c r="C102" s="8" t="str">
        <f>IF(ISERROR(VLOOKUP($F102,Risk_Assessment!$A:$N,8,FALSE)),"",VLOOKUP($F102,Risk_Assessment!$A:$N,8,FALSE))</f>
        <v>Is the media depth and composition appropriate for the nature of the raw water quality?</v>
      </c>
      <c r="D102" s="8">
        <f>IF(ISERROR(VLOOKUP($F102,Risk_Assessment!$A:$N,11,FALSE)),"",VLOOKUP($F102,Risk_Assessment!$A:$N,11,FALSE))</f>
        <v>0</v>
      </c>
      <c r="E102" s="8">
        <f>IF(ISERROR(VLOOKUP($F102,Risk_Assessment!$A:$N,12,FALSE)),"",VLOOKUP($F102,Risk_Assessment!$A:$N,12,FALSE))</f>
        <v>4</v>
      </c>
      <c r="F102" s="11" t="str">
        <f t="shared" si="6"/>
        <v>TBC98</v>
      </c>
      <c r="G102" s="11">
        <f t="shared" si="5"/>
        <v>98</v>
      </c>
    </row>
    <row r="103" spans="1:7" ht="31.5" customHeight="1" x14ac:dyDescent="0.25">
      <c r="A103" s="8" t="str">
        <f>IF(ISERROR(VLOOKUP($F103,Risk_Assessment!$A:$N,13,FALSE)),"",VLOOKUP($F103,Risk_Assessment!$A:$N,13,FALSE))</f>
        <v>TBC</v>
      </c>
      <c r="B103" s="8" t="str">
        <f>IF(ISERROR(VLOOKUP($F103,Risk_Assessment!$A:$N,7,FALSE)),"",VLOOKUP($F103,Risk_Assessment!$A:$N,7,FALSE))</f>
        <v>N4</v>
      </c>
      <c r="C103" s="8" t="str">
        <f>IF(ISERROR(VLOOKUP($F103,Risk_Assessment!$A:$N,8,FALSE)),"",VLOOKUP($F103,Risk_Assessment!$A:$N,8,FALSE))</f>
        <v xml:space="preserve">Is the plant regularly operated and maintained according to the design specification? </v>
      </c>
      <c r="D103" s="8">
        <f>IF(ISERROR(VLOOKUP($F103,Risk_Assessment!$A:$N,11,FALSE)),"",VLOOKUP($F103,Risk_Assessment!$A:$N,11,FALSE))</f>
        <v>0</v>
      </c>
      <c r="E103" s="8">
        <f>IF(ISERROR(VLOOKUP($F103,Risk_Assessment!$A:$N,12,FALSE)),"",VLOOKUP($F103,Risk_Assessment!$A:$N,12,FALSE))</f>
        <v>4</v>
      </c>
      <c r="F103" s="11" t="str">
        <f t="shared" si="6"/>
        <v>TBC99</v>
      </c>
      <c r="G103" s="11">
        <f t="shared" si="5"/>
        <v>99</v>
      </c>
    </row>
    <row r="104" spans="1:7" ht="31.5" customHeight="1" x14ac:dyDescent="0.25">
      <c r="A104" s="8" t="str">
        <f>IF(ISERROR(VLOOKUP($F104,Risk_Assessment!$A:$N,13,FALSE)),"",VLOOKUP($F104,Risk_Assessment!$A:$N,13,FALSE))</f>
        <v>TBC</v>
      </c>
      <c r="B104" s="8" t="str">
        <f>IF(ISERROR(VLOOKUP($F104,Risk_Assessment!$A:$N,7,FALSE)),"",VLOOKUP($F104,Risk_Assessment!$A:$N,7,FALSE))</f>
        <v>O1</v>
      </c>
      <c r="C104" s="8" t="str">
        <f>IF(ISERROR(VLOOKUP($F104,Risk_Assessment!$A:$N,8,FALSE)),"",VLOOKUP($F104,Risk_Assessment!$A:$N,8,FALSE))</f>
        <v>Is the treatment plant operating within its design capacity?</v>
      </c>
      <c r="D104" s="8">
        <f>IF(ISERROR(VLOOKUP($F104,Risk_Assessment!$A:$N,11,FALSE)),"",VLOOKUP($F104,Risk_Assessment!$A:$N,11,FALSE))</f>
        <v>0</v>
      </c>
      <c r="E104" s="8">
        <f>IF(ISERROR(VLOOKUP($F104,Risk_Assessment!$A:$N,12,FALSE)),"",VLOOKUP($F104,Risk_Assessment!$A:$N,12,FALSE))</f>
        <v>5</v>
      </c>
      <c r="F104" s="11" t="str">
        <f t="shared" si="6"/>
        <v>TBC100</v>
      </c>
      <c r="G104" s="11">
        <f t="shared" si="5"/>
        <v>100</v>
      </c>
    </row>
    <row r="105" spans="1:7" ht="31.5" customHeight="1" x14ac:dyDescent="0.25">
      <c r="A105" s="8" t="str">
        <f>IF(ISERROR(VLOOKUP($F105,Risk_Assessment!$A:$N,13,FALSE)),"",VLOOKUP($F105,Risk_Assessment!$A:$N,13,FALSE))</f>
        <v>TBC</v>
      </c>
      <c r="B105" s="8" t="str">
        <f>IF(ISERROR(VLOOKUP($F105,Risk_Assessment!$A:$N,7,FALSE)),"",VLOOKUP($F105,Risk_Assessment!$A:$N,7,FALSE))</f>
        <v>O2</v>
      </c>
      <c r="C105" s="8" t="str">
        <f>IF(ISERROR(VLOOKUP($F105,Risk_Assessment!$A:$N,8,FALSE)),"",VLOOKUP($F105,Risk_Assessment!$A:$N,8,FALSE))</f>
        <v>Is there adequate pre-treatment (e.g. filtration) in place if required?</v>
      </c>
      <c r="D105" s="8">
        <f>IF(ISERROR(VLOOKUP($F105,Risk_Assessment!$A:$N,11,FALSE)),"",VLOOKUP($F105,Risk_Assessment!$A:$N,11,FALSE))</f>
        <v>0</v>
      </c>
      <c r="E105" s="8">
        <f>IF(ISERROR(VLOOKUP($F105,Risk_Assessment!$A:$N,12,FALSE)),"",VLOOKUP($F105,Risk_Assessment!$A:$N,12,FALSE))</f>
        <v>5</v>
      </c>
      <c r="F105" s="11" t="str">
        <f t="shared" si="6"/>
        <v>TBC101</v>
      </c>
      <c r="G105" s="11">
        <f t="shared" si="5"/>
        <v>101</v>
      </c>
    </row>
    <row r="106" spans="1:7" ht="31.5" customHeight="1" x14ac:dyDescent="0.25">
      <c r="A106" s="8" t="str">
        <f>IF(ISERROR(VLOOKUP($F106,Risk_Assessment!$A:$N,13,FALSE)),"",VLOOKUP($F106,Risk_Assessment!$A:$N,13,FALSE))</f>
        <v>TBC</v>
      </c>
      <c r="B106" s="8" t="str">
        <f>IF(ISERROR(VLOOKUP($F106,Risk_Assessment!$A:$N,7,FALSE)),"",VLOOKUP($F106,Risk_Assessment!$A:$N,7,FALSE))</f>
        <v>O3</v>
      </c>
      <c r="C106" s="8" t="str">
        <f>IF(ISERROR(VLOOKUP($F106,Risk_Assessment!$A:$N,8,FALSE)),"",VLOOKUP($F106,Risk_Assessment!$A:$N,8,FALSE))</f>
        <v>Is the media depth at a minimum to design specification?</v>
      </c>
      <c r="D106" s="8">
        <f>IF(ISERROR(VLOOKUP($F106,Risk_Assessment!$A:$N,11,FALSE)),"",VLOOKUP($F106,Risk_Assessment!$A:$N,11,FALSE))</f>
        <v>0</v>
      </c>
      <c r="E106" s="8">
        <f>IF(ISERROR(VLOOKUP($F106,Risk_Assessment!$A:$N,12,FALSE)),"",VLOOKUP($F106,Risk_Assessment!$A:$N,12,FALSE))</f>
        <v>5</v>
      </c>
      <c r="F106" s="11" t="str">
        <f t="shared" si="6"/>
        <v>TBC102</v>
      </c>
      <c r="G106" s="11">
        <f t="shared" si="5"/>
        <v>102</v>
      </c>
    </row>
    <row r="107" spans="1:7" ht="31.5" customHeight="1" x14ac:dyDescent="0.25">
      <c r="A107" s="8" t="str">
        <f>IF(ISERROR(VLOOKUP($F107,Risk_Assessment!$A:$N,13,FALSE)),"",VLOOKUP($F107,Risk_Assessment!$A:$N,13,FALSE))</f>
        <v>TBC</v>
      </c>
      <c r="B107" s="8" t="str">
        <f>IF(ISERROR(VLOOKUP($F107,Risk_Assessment!$A:$N,7,FALSE)),"",VLOOKUP($F107,Risk_Assessment!$A:$N,7,FALSE))</f>
        <v>O4</v>
      </c>
      <c r="C107" s="8" t="str">
        <f>IF(ISERROR(VLOOKUP($F107,Risk_Assessment!$A:$N,8,FALSE)),"",VLOOKUP($F107,Risk_Assessment!$A:$N,8,FALSE))</f>
        <v>Is the ion exchange media composition as per design specification?</v>
      </c>
      <c r="D107" s="8">
        <f>IF(ISERROR(VLOOKUP($F107,Risk_Assessment!$A:$N,11,FALSE)),"",VLOOKUP($F107,Risk_Assessment!$A:$N,11,FALSE))</f>
        <v>0</v>
      </c>
      <c r="E107" s="8">
        <f>IF(ISERROR(VLOOKUP($F107,Risk_Assessment!$A:$N,12,FALSE)),"",VLOOKUP($F107,Risk_Assessment!$A:$N,12,FALSE))</f>
        <v>5</v>
      </c>
      <c r="F107" s="11" t="str">
        <f t="shared" si="6"/>
        <v>TBC103</v>
      </c>
      <c r="G107" s="11">
        <f t="shared" si="5"/>
        <v>103</v>
      </c>
    </row>
    <row r="108" spans="1:7" ht="31.5" customHeight="1" x14ac:dyDescent="0.25">
      <c r="A108" s="8" t="str">
        <f>IF(ISERROR(VLOOKUP($F108,Risk_Assessment!$A:$N,13,FALSE)),"",VLOOKUP($F108,Risk_Assessment!$A:$N,13,FALSE))</f>
        <v>TBC</v>
      </c>
      <c r="B108" s="8" t="str">
        <f>IF(ISERROR(VLOOKUP($F108,Risk_Assessment!$A:$N,7,FALSE)),"",VLOOKUP($F108,Risk_Assessment!$A:$N,7,FALSE))</f>
        <v>O5</v>
      </c>
      <c r="C108" s="8" t="str">
        <f>IF(ISERROR(VLOOKUP($F108,Risk_Assessment!$A:$N,8,FALSE)),"",VLOOKUP($F108,Risk_Assessment!$A:$N,8,FALSE))</f>
        <v>Is there a suitable maintenance schedule?</v>
      </c>
      <c r="D108" s="8">
        <f>IF(ISERROR(VLOOKUP($F108,Risk_Assessment!$A:$N,11,FALSE)),"",VLOOKUP($F108,Risk_Assessment!$A:$N,11,FALSE))</f>
        <v>0</v>
      </c>
      <c r="E108" s="8">
        <f>IF(ISERROR(VLOOKUP($F108,Risk_Assessment!$A:$N,12,FALSE)),"",VLOOKUP($F108,Risk_Assessment!$A:$N,12,FALSE))</f>
        <v>4</v>
      </c>
      <c r="F108" s="11" t="str">
        <f t="shared" si="6"/>
        <v>TBC104</v>
      </c>
      <c r="G108" s="11">
        <f t="shared" si="5"/>
        <v>104</v>
      </c>
    </row>
    <row r="109" spans="1:7" ht="31.5" customHeight="1" x14ac:dyDescent="0.25">
      <c r="A109" s="8" t="str">
        <f>IF(ISERROR(VLOOKUP($F109,Risk_Assessment!$A:$N,13,FALSE)),"",VLOOKUP($F109,Risk_Assessment!$A:$N,13,FALSE))</f>
        <v>TBC</v>
      </c>
      <c r="B109" s="8" t="str">
        <f>IF(ISERROR(VLOOKUP($F109,Risk_Assessment!$A:$N,7,FALSE)),"",VLOOKUP($F109,Risk_Assessment!$A:$N,7,FALSE))</f>
        <v>O6</v>
      </c>
      <c r="C109" s="8" t="str">
        <f>IF(ISERROR(VLOOKUP($F109,Risk_Assessment!$A:$N,8,FALSE)),"",VLOOKUP($F109,Risk_Assessment!$A:$N,8,FALSE))</f>
        <v>Is the regeneration regime as per design specification?</v>
      </c>
      <c r="D109" s="8">
        <f>IF(ISERROR(VLOOKUP($F109,Risk_Assessment!$A:$N,11,FALSE)),"",VLOOKUP($F109,Risk_Assessment!$A:$N,11,FALSE))</f>
        <v>0</v>
      </c>
      <c r="E109" s="8">
        <f>IF(ISERROR(VLOOKUP($F109,Risk_Assessment!$A:$N,12,FALSE)),"",VLOOKUP($F109,Risk_Assessment!$A:$N,12,FALSE))</f>
        <v>5</v>
      </c>
      <c r="F109" s="11" t="str">
        <f t="shared" si="6"/>
        <v>TBC105</v>
      </c>
      <c r="G109" s="11">
        <f t="shared" si="5"/>
        <v>105</v>
      </c>
    </row>
    <row r="110" spans="1:7" ht="31.5" customHeight="1" x14ac:dyDescent="0.25">
      <c r="A110" s="8" t="str">
        <f>IF(ISERROR(VLOOKUP($F110,Risk_Assessment!$A:$N,13,FALSE)),"",VLOOKUP($F110,Risk_Assessment!$A:$N,13,FALSE))</f>
        <v>TBC</v>
      </c>
      <c r="B110" s="8" t="str">
        <f>IF(ISERROR(VLOOKUP($F110,Risk_Assessment!$A:$N,7,FALSE)),"",VLOOKUP($F110,Risk_Assessment!$A:$N,7,FALSE))</f>
        <v>P1</v>
      </c>
      <c r="C110" s="8" t="str">
        <f>IF(ISERROR(VLOOKUP($F110,Risk_Assessment!$A:$N,8,FALSE)),"",VLOOKUP($F110,Risk_Assessment!$A:$N,8,FALSE))</f>
        <v>Does the plant design take into account the raw water quality?</v>
      </c>
      <c r="D110" s="8">
        <f>IF(ISERROR(VLOOKUP($F110,Risk_Assessment!$A:$N,11,FALSE)),"",VLOOKUP($F110,Risk_Assessment!$A:$N,11,FALSE))</f>
        <v>0</v>
      </c>
      <c r="E110" s="8">
        <f>IF(ISERROR(VLOOKUP($F110,Risk_Assessment!$A:$N,12,FALSE)),"",VLOOKUP($F110,Risk_Assessment!$A:$N,12,FALSE))</f>
        <v>5</v>
      </c>
      <c r="F110" s="11" t="str">
        <f t="shared" si="6"/>
        <v>TBC106</v>
      </c>
      <c r="G110" s="11">
        <f t="shared" si="5"/>
        <v>106</v>
      </c>
    </row>
    <row r="111" spans="1:7" ht="31.5" customHeight="1" x14ac:dyDescent="0.25">
      <c r="A111" s="8" t="str">
        <f>IF(ISERROR(VLOOKUP($F111,Risk_Assessment!$A:$N,13,FALSE)),"",VLOOKUP($F111,Risk_Assessment!$A:$N,13,FALSE))</f>
        <v>TBC</v>
      </c>
      <c r="B111" s="8" t="str">
        <f>IF(ISERROR(VLOOKUP($F111,Risk_Assessment!$A:$N,7,FALSE)),"",VLOOKUP($F111,Risk_Assessment!$A:$N,7,FALSE))</f>
        <v>P2</v>
      </c>
      <c r="C111" s="8" t="str">
        <f>IF(ISERROR(VLOOKUP($F111,Risk_Assessment!$A:$N,8,FALSE)),"",VLOOKUP($F111,Risk_Assessment!$A:$N,8,FALSE))</f>
        <v>Is there adequate pre-treatment to prevent membrane fouling and damage?</v>
      </c>
      <c r="D111" s="8">
        <f>IF(ISERROR(VLOOKUP($F111,Risk_Assessment!$A:$N,11,FALSE)),"",VLOOKUP($F111,Risk_Assessment!$A:$N,11,FALSE))</f>
        <v>0</v>
      </c>
      <c r="E111" s="8">
        <f>IF(ISERROR(VLOOKUP($F111,Risk_Assessment!$A:$N,12,FALSE)),"",VLOOKUP($F111,Risk_Assessment!$A:$N,12,FALSE))</f>
        <v>5</v>
      </c>
      <c r="F111" s="11" t="str">
        <f t="shared" si="6"/>
        <v>TBC107</v>
      </c>
      <c r="G111" s="11">
        <f t="shared" si="5"/>
        <v>107</v>
      </c>
    </row>
    <row r="112" spans="1:7" ht="31.5" customHeight="1" x14ac:dyDescent="0.25">
      <c r="A112" s="8" t="str">
        <f>IF(ISERROR(VLOOKUP($F112,Risk_Assessment!$A:$N,13,FALSE)),"",VLOOKUP($F112,Risk_Assessment!$A:$N,13,FALSE))</f>
        <v>TBC</v>
      </c>
      <c r="B112" s="8" t="str">
        <f>IF(ISERROR(VLOOKUP($F112,Risk_Assessment!$A:$N,7,FALSE)),"",VLOOKUP($F112,Risk_Assessment!$A:$N,7,FALSE))</f>
        <v>P3</v>
      </c>
      <c r="C112" s="8" t="str">
        <f>IF(ISERROR(VLOOKUP($F112,Risk_Assessment!$A:$N,8,FALSE)),"",VLOOKUP($F112,Risk_Assessment!$A:$N,8,FALSE))</f>
        <v xml:space="preserve">Are the cleaning regimes (for descaling and antifouling, etc.) being followed as set out in the  design specification? </v>
      </c>
      <c r="D112" s="8">
        <f>IF(ISERROR(VLOOKUP($F112,Risk_Assessment!$A:$N,11,FALSE)),"",VLOOKUP($F112,Risk_Assessment!$A:$N,11,FALSE))</f>
        <v>0</v>
      </c>
      <c r="E112" s="8">
        <f>IF(ISERROR(VLOOKUP($F112,Risk_Assessment!$A:$N,12,FALSE)),"",VLOOKUP($F112,Risk_Assessment!$A:$N,12,FALSE))</f>
        <v>5</v>
      </c>
      <c r="F112" s="11" t="str">
        <f t="shared" si="6"/>
        <v>TBC108</v>
      </c>
      <c r="G112" s="11">
        <f t="shared" si="5"/>
        <v>108</v>
      </c>
    </row>
    <row r="113" spans="1:7" ht="31.5" customHeight="1" x14ac:dyDescent="0.25">
      <c r="A113" s="8" t="str">
        <f>IF(ISERROR(VLOOKUP($F113,Risk_Assessment!$A:$N,13,FALSE)),"",VLOOKUP($F113,Risk_Assessment!$A:$N,13,FALSE))</f>
        <v>TBC</v>
      </c>
      <c r="B113" s="8" t="str">
        <f>IF(ISERROR(VLOOKUP($F113,Risk_Assessment!$A:$N,7,FALSE)),"",VLOOKUP($F113,Risk_Assessment!$A:$N,7,FALSE))</f>
        <v>P4</v>
      </c>
      <c r="C113" s="8" t="str">
        <f>IF(ISERROR(VLOOKUP($F113,Risk_Assessment!$A:$N,8,FALSE)),"",VLOOKUP($F113,Risk_Assessment!$A:$N,8,FALSE))</f>
        <v>Are the chemicals used in the process as recommended by the manufacturer?</v>
      </c>
      <c r="D113" s="8">
        <f>IF(ISERROR(VLOOKUP($F113,Risk_Assessment!$A:$N,11,FALSE)),"",VLOOKUP($F113,Risk_Assessment!$A:$N,11,FALSE))</f>
        <v>0</v>
      </c>
      <c r="E113" s="8">
        <f>IF(ISERROR(VLOOKUP($F113,Risk_Assessment!$A:$N,12,FALSE)),"",VLOOKUP($F113,Risk_Assessment!$A:$N,12,FALSE))</f>
        <v>5</v>
      </c>
      <c r="F113" s="11" t="str">
        <f t="shared" si="6"/>
        <v>TBC109</v>
      </c>
      <c r="G113" s="11">
        <f t="shared" si="5"/>
        <v>109</v>
      </c>
    </row>
    <row r="114" spans="1:7" ht="31.5" customHeight="1" x14ac:dyDescent="0.25">
      <c r="A114" s="8" t="str">
        <f>IF(ISERROR(VLOOKUP($F114,Risk_Assessment!$A:$N,13,FALSE)),"",VLOOKUP($F114,Risk_Assessment!$A:$N,13,FALSE))</f>
        <v>TBC</v>
      </c>
      <c r="B114" s="8" t="str">
        <f>IF(ISERROR(VLOOKUP($F114,Risk_Assessment!$A:$N,7,FALSE)),"",VLOOKUP($F114,Risk_Assessment!$A:$N,7,FALSE))</f>
        <v>P5</v>
      </c>
      <c r="C114" s="8" t="str">
        <f>IF(ISERROR(VLOOKUP($F114,Risk_Assessment!$A:$N,8,FALSE)),"",VLOOKUP($F114,Risk_Assessment!$A:$N,8,FALSE))</f>
        <v>Is there a procedure to confirm that the integrity of the membrane is maintained?</v>
      </c>
      <c r="D114" s="8">
        <f>IF(ISERROR(VLOOKUP($F114,Risk_Assessment!$A:$N,11,FALSE)),"",VLOOKUP($F114,Risk_Assessment!$A:$N,11,FALSE))</f>
        <v>0</v>
      </c>
      <c r="E114" s="8">
        <f>IF(ISERROR(VLOOKUP($F114,Risk_Assessment!$A:$N,12,FALSE)),"",VLOOKUP($F114,Risk_Assessment!$A:$N,12,FALSE))</f>
        <v>5</v>
      </c>
      <c r="F114" s="11" t="str">
        <f t="shared" si="6"/>
        <v>TBC110</v>
      </c>
      <c r="G114" s="11">
        <f t="shared" si="5"/>
        <v>110</v>
      </c>
    </row>
    <row r="115" spans="1:7" ht="31.5" customHeight="1" x14ac:dyDescent="0.25">
      <c r="A115" s="8" t="str">
        <f>IF(ISERROR(VLOOKUP($F115,Risk_Assessment!$A:$N,13,FALSE)),"",VLOOKUP($F115,Risk_Assessment!$A:$N,13,FALSE))</f>
        <v>TBC</v>
      </c>
      <c r="B115" s="8" t="str">
        <f>IF(ISERROR(VLOOKUP($F115,Risk_Assessment!$A:$N,7,FALSE)),"",VLOOKUP($F115,Risk_Assessment!$A:$N,7,FALSE))</f>
        <v>P6</v>
      </c>
      <c r="C115" s="8" t="str">
        <f>IF(ISERROR(VLOOKUP($F115,Risk_Assessment!$A:$N,8,FALSE)),"",VLOOKUP($F115,Risk_Assessment!$A:$N,8,FALSE))</f>
        <v xml:space="preserve">Are the filters replaced as per the manufacturer's specifications (or more frequently)? </v>
      </c>
      <c r="D115" s="8">
        <f>IF(ISERROR(VLOOKUP($F115,Risk_Assessment!$A:$N,11,FALSE)),"",VLOOKUP($F115,Risk_Assessment!$A:$N,11,FALSE))</f>
        <v>0</v>
      </c>
      <c r="E115" s="8">
        <f>IF(ISERROR(VLOOKUP($F115,Risk_Assessment!$A:$N,12,FALSE)),"",VLOOKUP($F115,Risk_Assessment!$A:$N,12,FALSE))</f>
        <v>5</v>
      </c>
      <c r="F115" s="11" t="str">
        <f t="shared" si="6"/>
        <v>TBC111</v>
      </c>
      <c r="G115" s="11">
        <f t="shared" si="5"/>
        <v>111</v>
      </c>
    </row>
    <row r="116" spans="1:7" ht="31.5" customHeight="1" x14ac:dyDescent="0.25">
      <c r="A116" s="8" t="str">
        <f>IF(ISERROR(VLOOKUP($F116,Risk_Assessment!$A:$N,13,FALSE)),"",VLOOKUP($F116,Risk_Assessment!$A:$N,13,FALSE))</f>
        <v>TBC</v>
      </c>
      <c r="B116" s="8" t="str">
        <f>IF(ISERROR(VLOOKUP($F116,Risk_Assessment!$A:$N,7,FALSE)),"",VLOOKUP($F116,Risk_Assessment!$A:$N,7,FALSE))</f>
        <v>P7</v>
      </c>
      <c r="C116" s="8" t="str">
        <f>IF(ISERROR(VLOOKUP($F116,Risk_Assessment!$A:$N,8,FALSE)),"",VLOOKUP($F116,Risk_Assessment!$A:$N,8,FALSE))</f>
        <v>Was the raw water quality taken into account when the filters were installed?</v>
      </c>
      <c r="D116" s="8">
        <f>IF(ISERROR(VLOOKUP($F116,Risk_Assessment!$A:$N,11,FALSE)),"",VLOOKUP($F116,Risk_Assessment!$A:$N,11,FALSE))</f>
        <v>0</v>
      </c>
      <c r="E116" s="8">
        <f>IF(ISERROR(VLOOKUP($F116,Risk_Assessment!$A:$N,12,FALSE)),"",VLOOKUP($F116,Risk_Assessment!$A:$N,12,FALSE))</f>
        <v>5</v>
      </c>
      <c r="F116" s="11" t="str">
        <f t="shared" si="6"/>
        <v>TBC112</v>
      </c>
      <c r="G116" s="11">
        <f t="shared" si="5"/>
        <v>112</v>
      </c>
    </row>
    <row r="117" spans="1:7" ht="31.5" customHeight="1" x14ac:dyDescent="0.25">
      <c r="A117" s="8" t="str">
        <f>IF(ISERROR(VLOOKUP($F117,Risk_Assessment!$A:$N,13,FALSE)),"",VLOOKUP($F117,Risk_Assessment!$A:$N,13,FALSE))</f>
        <v>TBC</v>
      </c>
      <c r="B117" s="8" t="str">
        <f>IF(ISERROR(VLOOKUP($F117,Risk_Assessment!$A:$N,7,FALSE)),"",VLOOKUP($F117,Risk_Assessment!$A:$N,7,FALSE))</f>
        <v>Q1</v>
      </c>
      <c r="C117" s="8" t="str">
        <f>IF(ISERROR(VLOOKUP($F117,Risk_Assessment!$A:$N,8,FALSE)),"",VLOOKUP($F117,Risk_Assessment!$A:$N,8,FALSE))</f>
        <v xml:space="preserve">Is there any likelihood of industrial, domestic or boating waste flows in the vicinity of the water intake to the desalination plant? </v>
      </c>
      <c r="D117" s="8">
        <f>IF(ISERROR(VLOOKUP($F117,Risk_Assessment!$A:$N,11,FALSE)),"",VLOOKUP($F117,Risk_Assessment!$A:$N,11,FALSE))</f>
        <v>0</v>
      </c>
      <c r="E117" s="8">
        <f>IF(ISERROR(VLOOKUP($F117,Risk_Assessment!$A:$N,12,FALSE)),"",VLOOKUP($F117,Risk_Assessment!$A:$N,12,FALSE))</f>
        <v>5</v>
      </c>
      <c r="F117" s="11" t="str">
        <f t="shared" si="6"/>
        <v>TBC113</v>
      </c>
      <c r="G117" s="11">
        <f t="shared" si="5"/>
        <v>113</v>
      </c>
    </row>
    <row r="118" spans="1:7" ht="31.5" customHeight="1" x14ac:dyDescent="0.25">
      <c r="A118" s="8" t="str">
        <f>IF(ISERROR(VLOOKUP($F118,Risk_Assessment!$A:$N,13,FALSE)),"",VLOOKUP($F118,Risk_Assessment!$A:$N,13,FALSE))</f>
        <v>TBC</v>
      </c>
      <c r="B118" s="8" t="str">
        <f>IF(ISERROR(VLOOKUP($F118,Risk_Assessment!$A:$N,7,FALSE)),"",VLOOKUP($F118,Risk_Assessment!$A:$N,7,FALSE))</f>
        <v>Q2</v>
      </c>
      <c r="C118" s="8" t="str">
        <f>IF(ISERROR(VLOOKUP($F118,Risk_Assessment!$A:$N,8,FALSE)),"",VLOOKUP($F118,Risk_Assessment!$A:$N,8,FALSE))</f>
        <v xml:space="preserve">Could any chemical stores potentially contaminate the supply at the intake? </v>
      </c>
      <c r="D118" s="8">
        <f>IF(ISERROR(VLOOKUP($F118,Risk_Assessment!$A:$N,11,FALSE)),"",VLOOKUP($F118,Risk_Assessment!$A:$N,11,FALSE))</f>
        <v>0</v>
      </c>
      <c r="E118" s="8">
        <f>IF(ISERROR(VLOOKUP($F118,Risk_Assessment!$A:$N,12,FALSE)),"",VLOOKUP($F118,Risk_Assessment!$A:$N,12,FALSE))</f>
        <v>4</v>
      </c>
      <c r="F118" s="11" t="str">
        <f t="shared" si="6"/>
        <v>TBC114</v>
      </c>
      <c r="G118" s="11">
        <f t="shared" si="5"/>
        <v>114</v>
      </c>
    </row>
    <row r="119" spans="1:7" ht="31.5" customHeight="1" x14ac:dyDescent="0.25">
      <c r="A119" s="8" t="str">
        <f>IF(ISERROR(VLOOKUP($F119,Risk_Assessment!$A:$N,13,FALSE)),"",VLOOKUP($F119,Risk_Assessment!$A:$N,13,FALSE))</f>
        <v>TBC</v>
      </c>
      <c r="B119" s="8" t="str">
        <f>IF(ISERROR(VLOOKUP($F119,Risk_Assessment!$A:$N,7,FALSE)),"",VLOOKUP($F119,Risk_Assessment!$A:$N,7,FALSE))</f>
        <v>Q3</v>
      </c>
      <c r="C119" s="8" t="str">
        <f>IF(ISERROR(VLOOKUP($F119,Risk_Assessment!$A:$N,8,FALSE)),"",VLOOKUP($F119,Risk_Assessment!$A:$N,8,FALSE))</f>
        <v>Are there variations in source water levels, which affect the ability to abstract water?</v>
      </c>
      <c r="D119" s="8">
        <f>IF(ISERROR(VLOOKUP($F119,Risk_Assessment!$A:$N,11,FALSE)),"",VLOOKUP($F119,Risk_Assessment!$A:$N,11,FALSE))</f>
        <v>0</v>
      </c>
      <c r="E119" s="8">
        <f>IF(ISERROR(VLOOKUP($F119,Risk_Assessment!$A:$N,12,FALSE)),"",VLOOKUP($F119,Risk_Assessment!$A:$N,12,FALSE))</f>
        <v>3</v>
      </c>
      <c r="F119" s="11" t="str">
        <f t="shared" si="6"/>
        <v>TBC115</v>
      </c>
      <c r="G119" s="11">
        <f t="shared" si="5"/>
        <v>115</v>
      </c>
    </row>
    <row r="120" spans="1:7" ht="31.5" customHeight="1" x14ac:dyDescent="0.25">
      <c r="A120" s="8" t="str">
        <f>IF(ISERROR(VLOOKUP($F120,Risk_Assessment!$A:$N,13,FALSE)),"",VLOOKUP($F120,Risk_Assessment!$A:$N,13,FALSE))</f>
        <v>TBC</v>
      </c>
      <c r="B120" s="8" t="str">
        <f>IF(ISERROR(VLOOKUP($F120,Risk_Assessment!$A:$N,7,FALSE)),"",VLOOKUP($F120,Risk_Assessment!$A:$N,7,FALSE))</f>
        <v>Q4</v>
      </c>
      <c r="C120" s="8" t="str">
        <f>IF(ISERROR(VLOOKUP($F120,Risk_Assessment!$A:$N,8,FALSE)),"",VLOOKUP($F120,Risk_Assessment!$A:$N,8,FALSE))</f>
        <v>Is there adequate treatment to prevent membrane fouling and damage?</v>
      </c>
      <c r="D120" s="8">
        <f>IF(ISERROR(VLOOKUP($F120,Risk_Assessment!$A:$N,11,FALSE)),"",VLOOKUP($F120,Risk_Assessment!$A:$N,11,FALSE))</f>
        <v>0</v>
      </c>
      <c r="E120" s="8">
        <f>IF(ISERROR(VLOOKUP($F120,Risk_Assessment!$A:$N,12,FALSE)),"",VLOOKUP($F120,Risk_Assessment!$A:$N,12,FALSE))</f>
        <v>4</v>
      </c>
      <c r="F120" s="11" t="str">
        <f t="shared" si="6"/>
        <v>TBC116</v>
      </c>
      <c r="G120" s="11">
        <f t="shared" si="5"/>
        <v>116</v>
      </c>
    </row>
    <row r="121" spans="1:7" ht="31.5" customHeight="1" x14ac:dyDescent="0.25">
      <c r="A121" s="8" t="str">
        <f>IF(ISERROR(VLOOKUP($F121,Risk_Assessment!$A:$N,13,FALSE)),"",VLOOKUP($F121,Risk_Assessment!$A:$N,13,FALSE))</f>
        <v>TBC</v>
      </c>
      <c r="B121" s="8" t="str">
        <f>IF(ISERROR(VLOOKUP($F121,Risk_Assessment!$A:$N,7,FALSE)),"",VLOOKUP($F121,Risk_Assessment!$A:$N,7,FALSE))</f>
        <v>Q5</v>
      </c>
      <c r="C121" s="8" t="str">
        <f>IF(ISERROR(VLOOKUP($F121,Risk_Assessment!$A:$N,8,FALSE)),"",VLOOKUP($F121,Risk_Assessment!$A:$N,8,FALSE))</f>
        <v xml:space="preserve">Are oxidants removed during pretreatment? </v>
      </c>
      <c r="D121" s="8">
        <f>IF(ISERROR(VLOOKUP($F121,Risk_Assessment!$A:$N,11,FALSE)),"",VLOOKUP($F121,Risk_Assessment!$A:$N,11,FALSE))</f>
        <v>0</v>
      </c>
      <c r="E121" s="8">
        <f>IF(ISERROR(VLOOKUP($F121,Risk_Assessment!$A:$N,12,FALSE)),"",VLOOKUP($F121,Risk_Assessment!$A:$N,12,FALSE))</f>
        <v>3</v>
      </c>
      <c r="F121" s="11" t="str">
        <f t="shared" si="6"/>
        <v>TBC117</v>
      </c>
      <c r="G121" s="11">
        <f t="shared" si="5"/>
        <v>117</v>
      </c>
    </row>
    <row r="122" spans="1:7" ht="31.5" customHeight="1" x14ac:dyDescent="0.25">
      <c r="A122" s="8" t="str">
        <f>IF(ISERROR(VLOOKUP($F122,Risk_Assessment!$A:$N,13,FALSE)),"",VLOOKUP($F122,Risk_Assessment!$A:$N,13,FALSE))</f>
        <v>TBC</v>
      </c>
      <c r="B122" s="8" t="str">
        <f>IF(ISERROR(VLOOKUP($F122,Risk_Assessment!$A:$N,7,FALSE)),"",VLOOKUP($F122,Risk_Assessment!$A:$N,7,FALSE))</f>
        <v>Q6</v>
      </c>
      <c r="C122" s="8" t="str">
        <f>IF(ISERROR(VLOOKUP($F122,Risk_Assessment!$A:$N,8,FALSE)),"",VLOOKUP($F122,Risk_Assessment!$A:$N,8,FALSE))</f>
        <v>Has the operator mitigated against the demineralisation of the water?</v>
      </c>
      <c r="D122" s="8">
        <f>IF(ISERROR(VLOOKUP($F122,Risk_Assessment!$A:$N,11,FALSE)),"",VLOOKUP($F122,Risk_Assessment!$A:$N,11,FALSE))</f>
        <v>0</v>
      </c>
      <c r="E122" s="8">
        <f>IF(ISERROR(VLOOKUP($F122,Risk_Assessment!$A:$N,12,FALSE)),"",VLOOKUP($F122,Risk_Assessment!$A:$N,12,FALSE))</f>
        <v>3</v>
      </c>
      <c r="F122" s="11" t="str">
        <f t="shared" si="6"/>
        <v>TBC118</v>
      </c>
      <c r="G122" s="11">
        <f t="shared" si="5"/>
        <v>118</v>
      </c>
    </row>
    <row r="123" spans="1:7" ht="31.5" customHeight="1" x14ac:dyDescent="0.25">
      <c r="A123" s="8" t="str">
        <f>IF(ISERROR(VLOOKUP($F123,Risk_Assessment!$A:$N,13,FALSE)),"",VLOOKUP($F123,Risk_Assessment!$A:$N,13,FALSE))</f>
        <v>TBC</v>
      </c>
      <c r="B123" s="8" t="str">
        <f>IF(ISERROR(VLOOKUP($F123,Risk_Assessment!$A:$N,7,FALSE)),"",VLOOKUP($F123,Risk_Assessment!$A:$N,7,FALSE))</f>
        <v>Q7</v>
      </c>
      <c r="C123" s="8" t="str">
        <f>IF(ISERROR(VLOOKUP($F123,Risk_Assessment!$A:$N,8,FALSE)),"",VLOOKUP($F123,Risk_Assessment!$A:$N,8,FALSE))</f>
        <v>Is the treated supply blended with other sources of drinking water in distribution?</v>
      </c>
      <c r="D123" s="8">
        <f>IF(ISERROR(VLOOKUP($F123,Risk_Assessment!$A:$N,11,FALSE)),"",VLOOKUP($F123,Risk_Assessment!$A:$N,11,FALSE))</f>
        <v>0</v>
      </c>
      <c r="E123" s="8">
        <f>IF(ISERROR(VLOOKUP($F123,Risk_Assessment!$A:$N,12,FALSE)),"",VLOOKUP($F123,Risk_Assessment!$A:$N,12,FALSE))</f>
        <v>4</v>
      </c>
      <c r="F123" s="11" t="str">
        <f t="shared" si="6"/>
        <v>TBC119</v>
      </c>
      <c r="G123" s="11">
        <f t="shared" si="5"/>
        <v>119</v>
      </c>
    </row>
    <row r="124" spans="1:7" ht="31.5" customHeight="1" x14ac:dyDescent="0.25">
      <c r="A124" s="8" t="str">
        <f>IF(ISERROR(VLOOKUP($F124,Risk_Assessment!$A:$N,13,FALSE)),"",VLOOKUP($F124,Risk_Assessment!$A:$N,13,FALSE))</f>
        <v>TBC</v>
      </c>
      <c r="B124" s="8" t="str">
        <f>IF(ISERROR(VLOOKUP($F124,Risk_Assessment!$A:$N,7,FALSE)),"",VLOOKUP($F124,Risk_Assessment!$A:$N,7,FALSE))</f>
        <v>Q8</v>
      </c>
      <c r="C124" s="8" t="str">
        <f>IF(ISERROR(VLOOKUP($F124,Risk_Assessment!$A:$N,8,FALSE)),"",VLOOKUP($F124,Risk_Assessment!$A:$N,8,FALSE))</f>
        <v>Are the chemicals used in the process as recommended by the manufacturer?</v>
      </c>
      <c r="D124" s="8">
        <f>IF(ISERROR(VLOOKUP($F124,Risk_Assessment!$A:$N,11,FALSE)),"",VLOOKUP($F124,Risk_Assessment!$A:$N,11,FALSE))</f>
        <v>0</v>
      </c>
      <c r="E124" s="8">
        <f>IF(ISERROR(VLOOKUP($F124,Risk_Assessment!$A:$N,12,FALSE)),"",VLOOKUP($F124,Risk_Assessment!$A:$N,12,FALSE))</f>
        <v>4</v>
      </c>
      <c r="F124" s="11" t="str">
        <f t="shared" si="6"/>
        <v>TBC120</v>
      </c>
      <c r="G124" s="11">
        <f t="shared" si="5"/>
        <v>120</v>
      </c>
    </row>
    <row r="125" spans="1:7" ht="31.5" customHeight="1" x14ac:dyDescent="0.25">
      <c r="A125" s="8" t="str">
        <f>IF(ISERROR(VLOOKUP($F125,Risk_Assessment!$A:$N,13,FALSE)),"",VLOOKUP($F125,Risk_Assessment!$A:$N,13,FALSE))</f>
        <v>TBC</v>
      </c>
      <c r="B125" s="8" t="str">
        <f>IF(ISERROR(VLOOKUP($F125,Risk_Assessment!$A:$N,7,FALSE)),"",VLOOKUP($F125,Risk_Assessment!$A:$N,7,FALSE))</f>
        <v>Q9</v>
      </c>
      <c r="C125" s="8" t="str">
        <f>IF(ISERROR(VLOOKUP($F125,Risk_Assessment!$A:$N,8,FALSE)),"",VLOOKUP($F125,Risk_Assessment!$A:$N,8,FALSE))</f>
        <v>Is the plant design appropriate for the nature of  the raw water quality?</v>
      </c>
      <c r="D125" s="8">
        <f>IF(ISERROR(VLOOKUP($F125,Risk_Assessment!$A:$N,11,FALSE)),"",VLOOKUP($F125,Risk_Assessment!$A:$N,11,FALSE))</f>
        <v>0</v>
      </c>
      <c r="E125" s="8">
        <f>IF(ISERROR(VLOOKUP($F125,Risk_Assessment!$A:$N,12,FALSE)),"",VLOOKUP($F125,Risk_Assessment!$A:$N,12,FALSE))</f>
        <v>5</v>
      </c>
      <c r="F125" s="11" t="str">
        <f t="shared" si="6"/>
        <v>TBC121</v>
      </c>
      <c r="G125" s="11">
        <f t="shared" si="5"/>
        <v>121</v>
      </c>
    </row>
    <row r="126" spans="1:7" ht="31.5" customHeight="1" x14ac:dyDescent="0.25">
      <c r="A126" s="8" t="str">
        <f>IF(ISERROR(VLOOKUP($F126,Risk_Assessment!$A:$N,13,FALSE)),"",VLOOKUP($F126,Risk_Assessment!$A:$N,13,FALSE))</f>
        <v>TBC</v>
      </c>
      <c r="B126" s="8" t="str">
        <f>IF(ISERROR(VLOOKUP($F126,Risk_Assessment!$A:$N,7,FALSE)),"",VLOOKUP($F126,Risk_Assessment!$A:$N,7,FALSE))</f>
        <v>R1</v>
      </c>
      <c r="C126" s="8" t="str">
        <f>IF(ISERROR(VLOOKUP($F126,Risk_Assessment!$A:$N,8,FALSE)),"",VLOOKUP($F126,Risk_Assessment!$A:$N,8,FALSE))</f>
        <v>Is there adequate preliminary treatment in place?</v>
      </c>
      <c r="D126" s="8">
        <f>IF(ISERROR(VLOOKUP($F126,Risk_Assessment!$A:$N,11,FALSE)),"",VLOOKUP($F126,Risk_Assessment!$A:$N,11,FALSE))</f>
        <v>0</v>
      </c>
      <c r="E126" s="8">
        <f>IF(ISERROR(VLOOKUP($F126,Risk_Assessment!$A:$N,12,FALSE)),"",VLOOKUP($F126,Risk_Assessment!$A:$N,12,FALSE))</f>
        <v>5</v>
      </c>
      <c r="F126" s="11" t="str">
        <f t="shared" si="6"/>
        <v>TBC122</v>
      </c>
      <c r="G126" s="11">
        <f t="shared" si="5"/>
        <v>122</v>
      </c>
    </row>
    <row r="127" spans="1:7" ht="31.5" customHeight="1" x14ac:dyDescent="0.25">
      <c r="A127" s="8" t="str">
        <f>IF(ISERROR(VLOOKUP($F127,Risk_Assessment!$A:$N,13,FALSE)),"",VLOOKUP($F127,Risk_Assessment!$A:$N,13,FALSE))</f>
        <v>TBC</v>
      </c>
      <c r="B127" s="8" t="str">
        <f>IF(ISERROR(VLOOKUP($F127,Risk_Assessment!$A:$N,7,FALSE)),"",VLOOKUP($F127,Risk_Assessment!$A:$N,7,FALSE))</f>
        <v>R2</v>
      </c>
      <c r="C127" s="8" t="str">
        <f>IF(ISERROR(VLOOKUP($F127,Risk_Assessment!$A:$N,8,FALSE)),"",VLOOKUP($F127,Risk_Assessment!$A:$N,8,FALSE))</f>
        <v>Is there a validation certificate for the UV system?</v>
      </c>
      <c r="D127" s="8">
        <f>IF(ISERROR(VLOOKUP($F127,Risk_Assessment!$A:$N,11,FALSE)),"",VLOOKUP($F127,Risk_Assessment!$A:$N,11,FALSE))</f>
        <v>0</v>
      </c>
      <c r="E127" s="8">
        <f>IF(ISERROR(VLOOKUP($F127,Risk_Assessment!$A:$N,12,FALSE)),"",VLOOKUP($F127,Risk_Assessment!$A:$N,12,FALSE))</f>
        <v>4</v>
      </c>
      <c r="F127" s="11" t="str">
        <f t="shared" si="6"/>
        <v>TBC123</v>
      </c>
      <c r="G127" s="11">
        <f t="shared" si="5"/>
        <v>123</v>
      </c>
    </row>
    <row r="128" spans="1:7" ht="31.5" customHeight="1" x14ac:dyDescent="0.25">
      <c r="A128" s="8" t="str">
        <f>IF(ISERROR(VLOOKUP($F128,Risk_Assessment!$A:$N,13,FALSE)),"",VLOOKUP($F128,Risk_Assessment!$A:$N,13,FALSE))</f>
        <v>TBC</v>
      </c>
      <c r="B128" s="8" t="str">
        <f>IF(ISERROR(VLOOKUP($F128,Risk_Assessment!$A:$N,7,FALSE)),"",VLOOKUP($F128,Risk_Assessment!$A:$N,7,FALSE))</f>
        <v>R3</v>
      </c>
      <c r="C128" s="8" t="str">
        <f>IF(ISERROR(VLOOKUP($F128,Risk_Assessment!$A:$N,8,FALSE)),"",VLOOKUP($F128,Risk_Assessment!$A:$N,8,FALSE))</f>
        <v>Can water be supplied if the U.V. is not operational?</v>
      </c>
      <c r="D128" s="8">
        <f>IF(ISERROR(VLOOKUP($F128,Risk_Assessment!$A:$N,11,FALSE)),"",VLOOKUP($F128,Risk_Assessment!$A:$N,11,FALSE))</f>
        <v>0</v>
      </c>
      <c r="E128" s="8">
        <f>IF(ISERROR(VLOOKUP($F128,Risk_Assessment!$A:$N,12,FALSE)),"",VLOOKUP($F128,Risk_Assessment!$A:$N,12,FALSE))</f>
        <v>5</v>
      </c>
      <c r="F128" s="11" t="str">
        <f t="shared" si="6"/>
        <v>TBC124</v>
      </c>
      <c r="G128" s="11">
        <f t="shared" si="5"/>
        <v>124</v>
      </c>
    </row>
    <row r="129" spans="1:7" ht="31.5" customHeight="1" x14ac:dyDescent="0.25">
      <c r="A129" s="8" t="str">
        <f>IF(ISERROR(VLOOKUP($F129,Risk_Assessment!$A:$N,13,FALSE)),"",VLOOKUP($F129,Risk_Assessment!$A:$N,13,FALSE))</f>
        <v>TBC</v>
      </c>
      <c r="B129" s="8" t="str">
        <f>IF(ISERROR(VLOOKUP($F129,Risk_Assessment!$A:$N,7,FALSE)),"",VLOOKUP($F129,Risk_Assessment!$A:$N,7,FALSE))</f>
        <v>R4</v>
      </c>
      <c r="C129" s="8" t="str">
        <f>IF(ISERROR(VLOOKUP($F129,Risk_Assessment!$A:$N,8,FALSE)),"",VLOOKUP($F129,Risk_Assessment!$A:$N,8,FALSE))</f>
        <v>Is the UV operating within its validated range for the product type or lamp?</v>
      </c>
      <c r="D129" s="8">
        <f>IF(ISERROR(VLOOKUP($F129,Risk_Assessment!$A:$N,11,FALSE)),"",VLOOKUP($F129,Risk_Assessment!$A:$N,11,FALSE))</f>
        <v>0</v>
      </c>
      <c r="E129" s="8">
        <f>IF(ISERROR(VLOOKUP($F129,Risk_Assessment!$A:$N,12,FALSE)),"",VLOOKUP($F129,Risk_Assessment!$A:$N,12,FALSE))</f>
        <v>5</v>
      </c>
      <c r="F129" s="11" t="str">
        <f t="shared" si="6"/>
        <v>TBC125</v>
      </c>
      <c r="G129" s="11">
        <f t="shared" si="5"/>
        <v>125</v>
      </c>
    </row>
    <row r="130" spans="1:7" ht="31.5" customHeight="1" x14ac:dyDescent="0.25">
      <c r="A130" s="8" t="str">
        <f>IF(ISERROR(VLOOKUP($F130,Risk_Assessment!$A:$N,13,FALSE)),"",VLOOKUP($F130,Risk_Assessment!$A:$N,13,FALSE))</f>
        <v>TBC</v>
      </c>
      <c r="B130" s="8" t="str">
        <f>IF(ISERROR(VLOOKUP($F130,Risk_Assessment!$A:$N,7,FALSE)),"",VLOOKUP($F130,Risk_Assessment!$A:$N,7,FALSE))</f>
        <v>R5</v>
      </c>
      <c r="C130" s="8" t="str">
        <f>IF(ISERROR(VLOOKUP($F130,Risk_Assessment!$A:$N,8,FALSE)),"",VLOOKUP($F130,Risk_Assessment!$A:$N,8,FALSE))</f>
        <v>Is the equipment regularly maintained e.g. bulb replacement, cleaning?</v>
      </c>
      <c r="D130" s="8">
        <f>IF(ISERROR(VLOOKUP($F130,Risk_Assessment!$A:$N,11,FALSE)),"",VLOOKUP($F130,Risk_Assessment!$A:$N,11,FALSE))</f>
        <v>0</v>
      </c>
      <c r="E130" s="8">
        <f>IF(ISERROR(VLOOKUP($F130,Risk_Assessment!$A:$N,12,FALSE)),"",VLOOKUP($F130,Risk_Assessment!$A:$N,12,FALSE))</f>
        <v>5</v>
      </c>
      <c r="F130" s="11" t="str">
        <f t="shared" si="6"/>
        <v>TBC126</v>
      </c>
      <c r="G130" s="11">
        <f t="shared" si="5"/>
        <v>126</v>
      </c>
    </row>
    <row r="131" spans="1:7" ht="31.5" customHeight="1" x14ac:dyDescent="0.25">
      <c r="A131" s="8" t="str">
        <f>IF(ISERROR(VLOOKUP($F131,Risk_Assessment!$A:$N,13,FALSE)),"",VLOOKUP($F131,Risk_Assessment!$A:$N,13,FALSE))</f>
        <v>TBC</v>
      </c>
      <c r="B131" s="8" t="str">
        <f>IF(ISERROR(VLOOKUP($F131,Risk_Assessment!$A:$N,7,FALSE)),"",VLOOKUP($F131,Risk_Assessment!$A:$N,7,FALSE))</f>
        <v>S1</v>
      </c>
      <c r="C131" s="8" t="str">
        <f>IF(ISERROR(VLOOKUP($F131,Risk_Assessment!$A:$N,8,FALSE)),"",VLOOKUP($F131,Risk_Assessment!$A:$N,8,FALSE))</f>
        <v>Is there a backup/standby system for automatic chlorine dosing or an automatic shutdown arrangement?</v>
      </c>
      <c r="D131" s="8">
        <f>IF(ISERROR(VLOOKUP($F131,Risk_Assessment!$A:$N,11,FALSE)),"",VLOOKUP($F131,Risk_Assessment!$A:$N,11,FALSE))</f>
        <v>0</v>
      </c>
      <c r="E131" s="8">
        <f>IF(ISERROR(VLOOKUP($F131,Risk_Assessment!$A:$N,12,FALSE)),"",VLOOKUP($F131,Risk_Assessment!$A:$N,12,FALSE))</f>
        <v>5</v>
      </c>
      <c r="F131" s="11" t="str">
        <f t="shared" ref="F131:F140" si="7">CONCATENATE($B$2,G131)</f>
        <v>TBC127</v>
      </c>
      <c r="G131" s="11">
        <f t="shared" ref="G131:G146" si="8">G130+1</f>
        <v>127</v>
      </c>
    </row>
    <row r="132" spans="1:7" ht="31.5" customHeight="1" x14ac:dyDescent="0.25">
      <c r="A132" s="8" t="str">
        <f>IF(ISERROR(VLOOKUP($F132,Risk_Assessment!$A:$N,13,FALSE)),"",VLOOKUP($F132,Risk_Assessment!$A:$N,13,FALSE))</f>
        <v>TBC</v>
      </c>
      <c r="B132" s="8" t="str">
        <f>IF(ISERROR(VLOOKUP($F132,Risk_Assessment!$A:$N,7,FALSE)),"",VLOOKUP($F132,Risk_Assessment!$A:$N,7,FALSE))</f>
        <v>S2</v>
      </c>
      <c r="C132" s="8" t="str">
        <f>IF(ISERROR(VLOOKUP($F132,Risk_Assessment!$A:$N,8,FALSE)),"",VLOOKUP($F132,Risk_Assessment!$A:$N,8,FALSE))</f>
        <v>Is there evidence that maintenance has been carried out of the disinfection system within the last 12 months?</v>
      </c>
      <c r="D132" s="8">
        <f>IF(ISERROR(VLOOKUP($F132,Risk_Assessment!$A:$N,11,FALSE)),"",VLOOKUP($F132,Risk_Assessment!$A:$N,11,FALSE))</f>
        <v>0</v>
      </c>
      <c r="E132" s="8">
        <f>IF(ISERROR(VLOOKUP($F132,Risk_Assessment!$A:$N,12,FALSE)),"",VLOOKUP($F132,Risk_Assessment!$A:$N,12,FALSE))</f>
        <v>5</v>
      </c>
      <c r="F132" s="11" t="str">
        <f t="shared" si="7"/>
        <v>TBC128</v>
      </c>
      <c r="G132" s="11">
        <f t="shared" si="8"/>
        <v>128</v>
      </c>
    </row>
    <row r="133" spans="1:7" ht="31.5" customHeight="1" x14ac:dyDescent="0.25">
      <c r="A133" s="8" t="str">
        <f>IF(ISERROR(VLOOKUP($F133,Risk_Assessment!$A:$N,13,FALSE)),"",VLOOKUP($F133,Risk_Assessment!$A:$N,13,FALSE))</f>
        <v>TBC</v>
      </c>
      <c r="B133" s="8" t="str">
        <f>IF(ISERROR(VLOOKUP($F133,Risk_Assessment!$A:$N,7,FALSE)),"",VLOOKUP($F133,Risk_Assessment!$A:$N,7,FALSE))</f>
        <v>S3</v>
      </c>
      <c r="C133" s="8" t="str">
        <f>IF(ISERROR(VLOOKUP($F133,Risk_Assessment!$A:$N,8,FALSE)),"",VLOOKUP($F133,Risk_Assessment!$A:$N,8,FALSE))</f>
        <v>Is there an appropriate alarm in the event of loss of chlorine dosing?</v>
      </c>
      <c r="D133" s="8">
        <f>IF(ISERROR(VLOOKUP($F133,Risk_Assessment!$A:$N,11,FALSE)),"",VLOOKUP($F133,Risk_Assessment!$A:$N,11,FALSE))</f>
        <v>0</v>
      </c>
      <c r="E133" s="8">
        <f>IF(ISERROR(VLOOKUP($F133,Risk_Assessment!$A:$N,12,FALSE)),"",VLOOKUP($F133,Risk_Assessment!$A:$N,12,FALSE))</f>
        <v>5</v>
      </c>
      <c r="F133" s="11" t="str">
        <f t="shared" si="7"/>
        <v>TBC129</v>
      </c>
      <c r="G133" s="11">
        <f t="shared" si="8"/>
        <v>129</v>
      </c>
    </row>
    <row r="134" spans="1:7" ht="31.5" customHeight="1" x14ac:dyDescent="0.25">
      <c r="A134" s="8" t="str">
        <f>IF(ISERROR(VLOOKUP($F134,Risk_Assessment!$A:$N,13,FALSE)),"",VLOOKUP($F134,Risk_Assessment!$A:$N,13,FALSE))</f>
        <v>TBC</v>
      </c>
      <c r="B134" s="8" t="str">
        <f>IF(ISERROR(VLOOKUP($F134,Risk_Assessment!$A:$N,7,FALSE)),"",VLOOKUP($F134,Risk_Assessment!$A:$N,7,FALSE))</f>
        <v>S4</v>
      </c>
      <c r="C134" s="8" t="str">
        <f>IF(ISERROR(VLOOKUP($F134,Risk_Assessment!$A:$N,8,FALSE)),"",VLOOKUP($F134,Risk_Assessment!$A:$N,8,FALSE))</f>
        <v xml:space="preserve">Are the chemicals of drinking water grade i.e. approved for use in drinking water supplies? </v>
      </c>
      <c r="D134" s="8">
        <f>IF(ISERROR(VLOOKUP($F134,Risk_Assessment!$A:$N,11,FALSE)),"",VLOOKUP($F134,Risk_Assessment!$A:$N,11,FALSE))</f>
        <v>0</v>
      </c>
      <c r="E134" s="8">
        <f>IF(ISERROR(VLOOKUP($F134,Risk_Assessment!$A:$N,12,FALSE)),"",VLOOKUP($F134,Risk_Assessment!$A:$N,12,FALSE))</f>
        <v>3</v>
      </c>
      <c r="F134" s="11" t="str">
        <f t="shared" si="7"/>
        <v>TBC130</v>
      </c>
      <c r="G134" s="11">
        <f t="shared" si="8"/>
        <v>130</v>
      </c>
    </row>
    <row r="135" spans="1:7" ht="31.5" customHeight="1" x14ac:dyDescent="0.25">
      <c r="A135" s="8" t="str">
        <f>IF(ISERROR(VLOOKUP($F135,Risk_Assessment!$A:$N,13,FALSE)),"",VLOOKUP($F135,Risk_Assessment!$A:$N,13,FALSE))</f>
        <v>TBC</v>
      </c>
      <c r="B135" s="8" t="str">
        <f>IF(ISERROR(VLOOKUP($F135,Risk_Assessment!$A:$N,7,FALSE)),"",VLOOKUP($F135,Risk_Assessment!$A:$N,7,FALSE))</f>
        <v>S5</v>
      </c>
      <c r="C135" s="8" t="str">
        <f>IF(ISERROR(VLOOKUP($F135,Risk_Assessment!$A:$N,8,FALSE)),"",VLOOKUP($F135,Risk_Assessment!$A:$N,8,FALSE))</f>
        <v>Is the existing dosing effective?</v>
      </c>
      <c r="D135" s="8">
        <f>IF(ISERROR(VLOOKUP($F135,Risk_Assessment!$A:$N,11,FALSE)),"",VLOOKUP($F135,Risk_Assessment!$A:$N,11,FALSE))</f>
        <v>0</v>
      </c>
      <c r="E135" s="8">
        <f>IF(ISERROR(VLOOKUP($F135,Risk_Assessment!$A:$N,12,FALSE)),"",VLOOKUP($F135,Risk_Assessment!$A:$N,12,FALSE))</f>
        <v>5</v>
      </c>
      <c r="F135" s="11" t="str">
        <f t="shared" si="7"/>
        <v>TBC131</v>
      </c>
      <c r="G135" s="11">
        <f t="shared" si="8"/>
        <v>131</v>
      </c>
    </row>
    <row r="136" spans="1:7" ht="31.5" customHeight="1" x14ac:dyDescent="0.25">
      <c r="A136" s="8" t="str">
        <f>IF(ISERROR(VLOOKUP($F136,Risk_Assessment!$A:$N,13,FALSE)),"",VLOOKUP($F136,Risk_Assessment!$A:$N,13,FALSE))</f>
        <v>TBC</v>
      </c>
      <c r="B136" s="8" t="str">
        <f>IF(ISERROR(VLOOKUP($F136,Risk_Assessment!$A:$N,7,FALSE)),"",VLOOKUP($F136,Risk_Assessment!$A:$N,7,FALSE))</f>
        <v>T1</v>
      </c>
      <c r="C136" s="8" t="str">
        <f>IF(ISERROR(VLOOKUP($F136,Risk_Assessment!$A:$N,8,FALSE)),"",VLOOKUP($F136,Risk_Assessment!$A:$N,8,FALSE))</f>
        <v>Are all chemicals used for water treatment approved and in date?</v>
      </c>
      <c r="D136" s="8">
        <f>IF(ISERROR(VLOOKUP($F136,Risk_Assessment!$A:$N,11,FALSE)),"",VLOOKUP($F136,Risk_Assessment!$A:$N,11,FALSE))</f>
        <v>0</v>
      </c>
      <c r="E136" s="8">
        <f>IF(ISERROR(VLOOKUP($F136,Risk_Assessment!$A:$N,12,FALSE)),"",VLOOKUP($F136,Risk_Assessment!$A:$N,12,FALSE))</f>
        <v>5</v>
      </c>
      <c r="F136" s="11" t="str">
        <f t="shared" si="7"/>
        <v>TBC132</v>
      </c>
      <c r="G136" s="11">
        <f t="shared" si="8"/>
        <v>132</v>
      </c>
    </row>
    <row r="137" spans="1:7" ht="31.5" customHeight="1" x14ac:dyDescent="0.25">
      <c r="A137" s="8" t="str">
        <f>IF(ISERROR(VLOOKUP($F137,Risk_Assessment!$A:$N,13,FALSE)),"",VLOOKUP($F137,Risk_Assessment!$A:$N,13,FALSE))</f>
        <v>TBC</v>
      </c>
      <c r="B137" s="8" t="str">
        <f>IF(ISERROR(VLOOKUP($F137,Risk_Assessment!$A:$N,7,FALSE)),"",VLOOKUP($F137,Risk_Assessment!$A:$N,7,FALSE))</f>
        <v>T2</v>
      </c>
      <c r="C137" s="8" t="str">
        <f>IF(ISERROR(VLOOKUP($F137,Risk_Assessment!$A:$N,8,FALSE)),"",VLOOKUP($F137,Risk_Assessment!$A:$N,8,FALSE))</f>
        <v>Are there controls in place for chemical deliveries to avoid chemicals being added to the wrong storage vessel?</v>
      </c>
      <c r="D137" s="8">
        <f>IF(ISERROR(VLOOKUP($F137,Risk_Assessment!$A:$N,11,FALSE)),"",VLOOKUP($F137,Risk_Assessment!$A:$N,11,FALSE))</f>
        <v>0</v>
      </c>
      <c r="E137" s="8">
        <f>IF(ISERROR(VLOOKUP($F137,Risk_Assessment!$A:$N,12,FALSE)),"",VLOOKUP($F137,Risk_Assessment!$A:$N,12,FALSE))</f>
        <v>4</v>
      </c>
      <c r="F137" s="11" t="str">
        <f t="shared" si="7"/>
        <v>TBC133</v>
      </c>
      <c r="G137" s="11">
        <f t="shared" si="8"/>
        <v>133</v>
      </c>
    </row>
    <row r="138" spans="1:7" ht="31.5" customHeight="1" x14ac:dyDescent="0.25">
      <c r="A138" s="8" t="str">
        <f>IF(ISERROR(VLOOKUP($F138,Risk_Assessment!$A:$N,13,FALSE)),"",VLOOKUP($F138,Risk_Assessment!$A:$N,13,FALSE))</f>
        <v>TBC</v>
      </c>
      <c r="B138" s="8" t="str">
        <f>IF(ISERROR(VLOOKUP($F138,Risk_Assessment!$A:$N,7,FALSE)),"",VLOOKUP($F138,Risk_Assessment!$A:$N,7,FALSE))</f>
        <v>T3</v>
      </c>
      <c r="C138" s="8" t="str">
        <f>IF(ISERROR(VLOOKUP($F138,Risk_Assessment!$A:$N,8,FALSE)),"",VLOOKUP($F138,Risk_Assessment!$A:$N,8,FALSE))</f>
        <v>Are chemical injection point(s) protected against potential damage e.g. covered, frost proofing, etc?</v>
      </c>
      <c r="D138" s="8">
        <f>IF(ISERROR(VLOOKUP($F138,Risk_Assessment!$A:$N,11,FALSE)),"",VLOOKUP($F138,Risk_Assessment!$A:$N,11,FALSE))</f>
        <v>0</v>
      </c>
      <c r="E138" s="8">
        <f>IF(ISERROR(VLOOKUP($F138,Risk_Assessment!$A:$N,12,FALSE)),"",VLOOKUP($F138,Risk_Assessment!$A:$N,12,FALSE))</f>
        <v>5</v>
      </c>
      <c r="F138" s="11" t="str">
        <f t="shared" si="7"/>
        <v>TBC134</v>
      </c>
      <c r="G138" s="11">
        <f t="shared" si="8"/>
        <v>134</v>
      </c>
    </row>
    <row r="139" spans="1:7" ht="31.5" customHeight="1" x14ac:dyDescent="0.25">
      <c r="A139" s="8" t="str">
        <f>IF(ISERROR(VLOOKUP($F139,Risk_Assessment!$A:$N,13,FALSE)),"",VLOOKUP($F139,Risk_Assessment!$A:$N,13,FALSE))</f>
        <v>TBC</v>
      </c>
      <c r="B139" s="8" t="str">
        <f>IF(ISERROR(VLOOKUP($F139,Risk_Assessment!$A:$N,7,FALSE)),"",VLOOKUP($F139,Risk_Assessment!$A:$N,7,FALSE))</f>
        <v>T4</v>
      </c>
      <c r="C139" s="8" t="str">
        <f>IF(ISERROR(VLOOKUP($F139,Risk_Assessment!$A:$N,8,FALSE)),"",VLOOKUP($F139,Risk_Assessment!$A:$N,8,FALSE))</f>
        <v>Are there procedures in place to ensure treatment is re-established after any loss of power supply?</v>
      </c>
      <c r="D139" s="8">
        <f>IF(ISERROR(VLOOKUP($F139,Risk_Assessment!$A:$N,11,FALSE)),"",VLOOKUP($F139,Risk_Assessment!$A:$N,11,FALSE))</f>
        <v>0</v>
      </c>
      <c r="E139" s="8">
        <f>IF(ISERROR(VLOOKUP($F139,Risk_Assessment!$A:$N,12,FALSE)),"",VLOOKUP($F139,Risk_Assessment!$A:$N,12,FALSE))</f>
        <v>5</v>
      </c>
      <c r="F139" s="11" t="str">
        <f t="shared" si="7"/>
        <v>TBC135</v>
      </c>
      <c r="G139" s="11">
        <f t="shared" si="8"/>
        <v>135</v>
      </c>
    </row>
    <row r="140" spans="1:7" ht="31.5" customHeight="1" x14ac:dyDescent="0.25">
      <c r="A140" s="8" t="str">
        <f>IF(ISERROR(VLOOKUP($F140,Risk_Assessment!$A:$N,13,FALSE)),"",VLOOKUP($F140,Risk_Assessment!$A:$N,13,FALSE))</f>
        <v>TBC</v>
      </c>
      <c r="B140" s="8" t="str">
        <f>IF(ISERROR(VLOOKUP($F140,Risk_Assessment!$A:$N,7,FALSE)),"",VLOOKUP($F140,Risk_Assessment!$A:$N,7,FALSE))</f>
        <v>T5</v>
      </c>
      <c r="C140" s="8" t="str">
        <f>IF(ISERROR(VLOOKUP($F140,Risk_Assessment!$A:$N,8,FALSE)),"",VLOOKUP($F140,Risk_Assessment!$A:$N,8,FALSE))</f>
        <v>Is there a power back-up or alternative power supply?</v>
      </c>
      <c r="D140" s="8">
        <f>IF(ISERROR(VLOOKUP($F140,Risk_Assessment!$A:$N,11,FALSE)),"",VLOOKUP($F140,Risk_Assessment!$A:$N,11,FALSE))</f>
        <v>0</v>
      </c>
      <c r="E140" s="8">
        <f>IF(ISERROR(VLOOKUP($F140,Risk_Assessment!$A:$N,12,FALSE)),"",VLOOKUP($F140,Risk_Assessment!$A:$N,12,FALSE))</f>
        <v>5</v>
      </c>
      <c r="F140" s="11" t="str">
        <f t="shared" si="7"/>
        <v>TBC136</v>
      </c>
      <c r="G140" s="11">
        <f t="shared" si="8"/>
        <v>136</v>
      </c>
    </row>
    <row r="141" spans="1:7" ht="31.5" customHeight="1" x14ac:dyDescent="0.25">
      <c r="A141" s="8" t="str">
        <f>IF(ISERROR(VLOOKUP($F141,Risk_Assessment!$A:$N,13,FALSE)),"",VLOOKUP($F141,Risk_Assessment!$A:$N,13,FALSE))</f>
        <v>TBC</v>
      </c>
      <c r="B141" s="8" t="str">
        <f>IF(ISERROR(VLOOKUP($F141,Risk_Assessment!$A:$N,7,FALSE)),"",VLOOKUP($F141,Risk_Assessment!$A:$N,7,FALSE))</f>
        <v>T6</v>
      </c>
      <c r="C141" s="8" t="str">
        <f>IF(ISERROR(VLOOKUP($F141,Risk_Assessment!$A:$N,8,FALSE)),"",VLOOKUP($F141,Risk_Assessment!$A:$N,8,FALSE))</f>
        <v>Is the treatment plant adequately protected against vandalism?</v>
      </c>
      <c r="D141" s="8">
        <f>IF(ISERROR(VLOOKUP($F141,Risk_Assessment!$A:$N,11,FALSE)),"",VLOOKUP($F141,Risk_Assessment!$A:$N,11,FALSE))</f>
        <v>0</v>
      </c>
      <c r="E141" s="8">
        <f>IF(ISERROR(VLOOKUP($F141,Risk_Assessment!$A:$N,12,FALSE)),"",VLOOKUP($F141,Risk_Assessment!$A:$N,12,FALSE))</f>
        <v>5</v>
      </c>
      <c r="F141" s="11" t="str">
        <f t="shared" ref="F141:F146" si="9">CONCATENATE($B$2,G141)</f>
        <v>TBC137</v>
      </c>
      <c r="G141" s="11">
        <f t="shared" si="8"/>
        <v>137</v>
      </c>
    </row>
    <row r="142" spans="1:7" ht="31.5" customHeight="1" x14ac:dyDescent="0.25">
      <c r="A142" s="8" t="str">
        <f>IF(ISERROR(VLOOKUP($F142,Risk_Assessment!$A:$N,13,FALSE)),"",VLOOKUP($F142,Risk_Assessment!$A:$N,13,FALSE))</f>
        <v>TBC</v>
      </c>
      <c r="B142" s="8" t="str">
        <f>IF(ISERROR(VLOOKUP($F142,Risk_Assessment!$A:$N,7,FALSE)),"",VLOOKUP($F142,Risk_Assessment!$A:$N,7,FALSE))</f>
        <v>T7</v>
      </c>
      <c r="C142" s="8" t="str">
        <f>IF(ISERROR(VLOOKUP($F142,Risk_Assessment!$A:$N,8,FALSE)),"",VLOOKUP($F142,Risk_Assessment!$A:$N,8,FALSE))</f>
        <v>Is the site liable to flooding which would result in loss or restriction of treatment process?</v>
      </c>
      <c r="D142" s="8">
        <f>IF(ISERROR(VLOOKUP($F142,Risk_Assessment!$A:$N,11,FALSE)),"",VLOOKUP($F142,Risk_Assessment!$A:$N,11,FALSE))</f>
        <v>0</v>
      </c>
      <c r="E142" s="8">
        <f>IF(ISERROR(VLOOKUP($F142,Risk_Assessment!$A:$N,12,FALSE)),"",VLOOKUP($F142,Risk_Assessment!$A:$N,12,FALSE))</f>
        <v>5</v>
      </c>
      <c r="F142" s="11" t="str">
        <f t="shared" si="9"/>
        <v>TBC138</v>
      </c>
      <c r="G142" s="11">
        <f t="shared" si="8"/>
        <v>138</v>
      </c>
    </row>
    <row r="143" spans="1:7" ht="31.5" customHeight="1" x14ac:dyDescent="0.25">
      <c r="A143" s="8" t="str">
        <f>IF(ISERROR(VLOOKUP($F143,Risk_Assessment!$A:$N,13,FALSE)),"",VLOOKUP($F143,Risk_Assessment!$A:$N,13,FALSE))</f>
        <v>TBC</v>
      </c>
      <c r="B143" s="8" t="str">
        <f>IF(ISERROR(VLOOKUP($F143,Risk_Assessment!$A:$N,7,FALSE)),"",VLOOKUP($F143,Risk_Assessment!$A:$N,7,FALSE))</f>
        <v>T8</v>
      </c>
      <c r="C143" s="8" t="str">
        <f>IF(ISERROR(VLOOKUP($F143,Risk_Assessment!$A:$N,8,FALSE)),"",VLOOKUP($F143,Risk_Assessment!$A:$N,8,FALSE))</f>
        <v>Could access to the plant be lost or restricted due to weather extremes or other events?</v>
      </c>
      <c r="D143" s="8">
        <f>IF(ISERROR(VLOOKUP($F143,Risk_Assessment!$A:$N,11,FALSE)),"",VLOOKUP($F143,Risk_Assessment!$A:$N,11,FALSE))</f>
        <v>0</v>
      </c>
      <c r="E143" s="8">
        <f>IF(ISERROR(VLOOKUP($F143,Risk_Assessment!$A:$N,12,FALSE)),"",VLOOKUP($F143,Risk_Assessment!$A:$N,12,FALSE))</f>
        <v>4</v>
      </c>
      <c r="F143" s="11" t="str">
        <f t="shared" si="9"/>
        <v>TBC139</v>
      </c>
      <c r="G143" s="11">
        <f t="shared" si="8"/>
        <v>139</v>
      </c>
    </row>
    <row r="144" spans="1:7" ht="31.5" customHeight="1" x14ac:dyDescent="0.25">
      <c r="A144" s="8" t="str">
        <f>IF(ISERROR(VLOOKUP($F144,Risk_Assessment!$A:$N,13,FALSE)),"",VLOOKUP($F144,Risk_Assessment!$A:$N,13,FALSE))</f>
        <v>TBC</v>
      </c>
      <c r="B144" s="8" t="str">
        <f>IF(ISERROR(VLOOKUP($F144,Risk_Assessment!$A:$N,7,FALSE)),"",VLOOKUP($F144,Risk_Assessment!$A:$N,7,FALSE))</f>
        <v>T9</v>
      </c>
      <c r="C144" s="8" t="str">
        <f>IF(ISERROR(VLOOKUP($F144,Risk_Assessment!$A:$N,8,FALSE)),"",VLOOKUP($F144,Risk_Assessment!$A:$N,8,FALSE))</f>
        <v xml:space="preserve">Could adverse weather conditions render the treatment process and/or chemicals ineffective? </v>
      </c>
      <c r="D144" s="8">
        <f>IF(ISERROR(VLOOKUP($F144,Risk_Assessment!$A:$N,11,FALSE)),"",VLOOKUP($F144,Risk_Assessment!$A:$N,11,FALSE))</f>
        <v>0</v>
      </c>
      <c r="E144" s="8">
        <f>IF(ISERROR(VLOOKUP($F144,Risk_Assessment!$A:$N,12,FALSE)),"",VLOOKUP($F144,Risk_Assessment!$A:$N,12,FALSE))</f>
        <v>5</v>
      </c>
      <c r="F144" s="11" t="str">
        <f t="shared" si="9"/>
        <v>TBC140</v>
      </c>
      <c r="G144" s="11">
        <f t="shared" si="8"/>
        <v>140</v>
      </c>
    </row>
    <row r="145" spans="1:7" ht="31.5" customHeight="1" x14ac:dyDescent="0.25">
      <c r="A145" s="8" t="str">
        <f>IF(ISERROR(VLOOKUP($F145,Risk_Assessment!$A:$N,13,FALSE)),"",VLOOKUP($F145,Risk_Assessment!$A:$N,13,FALSE))</f>
        <v>TBC</v>
      </c>
      <c r="B145" s="8" t="str">
        <f>IF(ISERROR(VLOOKUP($F145,Risk_Assessment!$A:$N,7,FALSE)),"",VLOOKUP($F145,Risk_Assessment!$A:$N,7,FALSE))</f>
        <v>T10</v>
      </c>
      <c r="C145" s="8" t="str">
        <f>IF(ISERROR(VLOOKUP($F145,Risk_Assessment!$A:$N,8,FALSE)),"",VLOOKUP($F145,Risk_Assessment!$A:$N,8,FALSE))</f>
        <v>Are stored chemicals or oil adequately bunded?</v>
      </c>
      <c r="D145" s="8">
        <f>IF(ISERROR(VLOOKUP($F145,Risk_Assessment!$A:$N,11,FALSE)),"",VLOOKUP($F145,Risk_Assessment!$A:$N,11,FALSE))</f>
        <v>0</v>
      </c>
      <c r="E145" s="8">
        <f>IF(ISERROR(VLOOKUP($F145,Risk_Assessment!$A:$N,12,FALSE)),"",VLOOKUP($F145,Risk_Assessment!$A:$N,12,FALSE))</f>
        <v>4</v>
      </c>
      <c r="F145" s="11" t="str">
        <f t="shared" si="9"/>
        <v>TBC141</v>
      </c>
      <c r="G145" s="11">
        <f t="shared" si="8"/>
        <v>141</v>
      </c>
    </row>
    <row r="146" spans="1:7" ht="31.5" customHeight="1" x14ac:dyDescent="0.25">
      <c r="A146" s="8" t="str">
        <f>IF(ISERROR(VLOOKUP($F146,Risk_Assessment!$A:$N,13,FALSE)),"",VLOOKUP($F146,Risk_Assessment!$A:$N,13,FALSE))</f>
        <v>TBC</v>
      </c>
      <c r="B146" s="8" t="str">
        <f>IF(ISERROR(VLOOKUP($F146,Risk_Assessment!$A:$N,7,FALSE)),"",VLOOKUP($F146,Risk_Assessment!$A:$N,7,FALSE))</f>
        <v>U1</v>
      </c>
      <c r="C146" s="8" t="str">
        <f>IF(ISERROR(VLOOKUP($F146,Risk_Assessment!$A:$N,8,FALSE)),"",VLOOKUP($F146,Risk_Assessment!$A:$N,8,FALSE))</f>
        <v>Are there appropriate online monitors?</v>
      </c>
      <c r="D146" s="8">
        <f>IF(ISERROR(VLOOKUP($F146,Risk_Assessment!$A:$N,11,FALSE)),"",VLOOKUP($F146,Risk_Assessment!$A:$N,11,FALSE))</f>
        <v>0</v>
      </c>
      <c r="E146" s="8">
        <f>IF(ISERROR(VLOOKUP($F146,Risk_Assessment!$A:$N,12,FALSE)),"",VLOOKUP($F146,Risk_Assessment!$A:$N,12,FALSE))</f>
        <v>5</v>
      </c>
      <c r="F146" s="11" t="str">
        <f t="shared" si="9"/>
        <v>TBC142</v>
      </c>
      <c r="G146" s="11">
        <f t="shared" si="8"/>
        <v>142</v>
      </c>
    </row>
    <row r="147" spans="1:7" ht="31.5" customHeight="1" x14ac:dyDescent="0.25">
      <c r="A147" s="8" t="str">
        <f>IF(ISERROR(VLOOKUP($F147,Risk_Assessment!$A:$N,13,FALSE)),"",VLOOKUP($F147,Risk_Assessment!$A:$N,13,FALSE))</f>
        <v>TBC</v>
      </c>
      <c r="B147" s="8" t="str">
        <f>IF(ISERROR(VLOOKUP($F147,Risk_Assessment!$A:$N,7,FALSE)),"",VLOOKUP($F147,Risk_Assessment!$A:$N,7,FALSE))</f>
        <v>U2</v>
      </c>
      <c r="C147" s="8" t="str">
        <f>IF(ISERROR(VLOOKUP($F147,Risk_Assessment!$A:$N,8,FALSE)),"",VLOOKUP($F147,Risk_Assessment!$A:$N,8,FALSE))</f>
        <v>Are they calibrated and maintained?</v>
      </c>
      <c r="D147" s="8">
        <f>IF(ISERROR(VLOOKUP($F147,Risk_Assessment!$A:$N,11,FALSE)),"",VLOOKUP($F147,Risk_Assessment!$A:$N,11,FALSE))</f>
        <v>0</v>
      </c>
      <c r="E147" s="8">
        <f>IF(ISERROR(VLOOKUP($F147,Risk_Assessment!$A:$N,12,FALSE)),"",VLOOKUP($F147,Risk_Assessment!$A:$N,12,FALSE))</f>
        <v>5</v>
      </c>
      <c r="F147" s="11" t="str">
        <f t="shared" ref="F147:F155" si="10">CONCATENATE($B$2,G147)</f>
        <v>TBC143</v>
      </c>
      <c r="G147" s="11">
        <f t="shared" ref="G147:G212" si="11">G146+1</f>
        <v>143</v>
      </c>
    </row>
    <row r="148" spans="1:7" ht="31.5" customHeight="1" x14ac:dyDescent="0.25">
      <c r="A148" s="8" t="str">
        <f>IF(ISERROR(VLOOKUP($F148,Risk_Assessment!$A:$N,13,FALSE)),"",VLOOKUP($F148,Risk_Assessment!$A:$N,13,FALSE))</f>
        <v>TBC</v>
      </c>
      <c r="B148" s="8" t="str">
        <f>IF(ISERROR(VLOOKUP($F148,Risk_Assessment!$A:$N,7,FALSE)),"",VLOOKUP($F148,Risk_Assessment!$A:$N,7,FALSE))</f>
        <v>U3</v>
      </c>
      <c r="C148" s="8" t="str">
        <f>IF(ISERROR(VLOOKUP($F148,Risk_Assessment!$A:$N,8,FALSE)),"",VLOOKUP($F148,Risk_Assessment!$A:$N,8,FALSE))</f>
        <v>Do the on-line monitors have alarms?</v>
      </c>
      <c r="D148" s="8">
        <f>IF(ISERROR(VLOOKUP($F148,Risk_Assessment!$A:$N,11,FALSE)),"",VLOOKUP($F148,Risk_Assessment!$A:$N,11,FALSE))</f>
        <v>0</v>
      </c>
      <c r="E148" s="8">
        <f>IF(ISERROR(VLOOKUP($F148,Risk_Assessment!$A:$N,12,FALSE)),"",VLOOKUP($F148,Risk_Assessment!$A:$N,12,FALSE))</f>
        <v>3</v>
      </c>
      <c r="F148" s="11" t="str">
        <f t="shared" si="10"/>
        <v>TBC144</v>
      </c>
      <c r="G148" s="11">
        <f t="shared" si="11"/>
        <v>144</v>
      </c>
    </row>
    <row r="149" spans="1:7" ht="31.5" customHeight="1" x14ac:dyDescent="0.25">
      <c r="A149" s="8" t="str">
        <f>IF(ISERROR(VLOOKUP($F149,Risk_Assessment!$A:$N,13,FALSE)),"",VLOOKUP($F149,Risk_Assessment!$A:$N,13,FALSE))</f>
        <v>TBC</v>
      </c>
      <c r="B149" s="8" t="str">
        <f>IF(ISERROR(VLOOKUP($F149,Risk_Assessment!$A:$N,7,FALSE)),"",VLOOKUP($F149,Risk_Assessment!$A:$N,7,FALSE))</f>
        <v>U4</v>
      </c>
      <c r="C149" s="8" t="str">
        <f>IF(ISERROR(VLOOKUP($F149,Risk_Assessment!$A:$N,8,FALSE)),"",VLOOKUP($F149,Risk_Assessment!$A:$N,8,FALSE))</f>
        <v>If monitors are not present on the supply, is any on-site testing being carried out?</v>
      </c>
      <c r="D149" s="8">
        <f>IF(ISERROR(VLOOKUP($F149,Risk_Assessment!$A:$N,11,FALSE)),"",VLOOKUP($F149,Risk_Assessment!$A:$N,11,FALSE))</f>
        <v>0</v>
      </c>
      <c r="E149" s="8">
        <f>IF(ISERROR(VLOOKUP($F149,Risk_Assessment!$A:$N,12,FALSE)),"",VLOOKUP($F149,Risk_Assessment!$A:$N,12,FALSE))</f>
        <v>3</v>
      </c>
      <c r="F149" s="11" t="str">
        <f t="shared" si="10"/>
        <v>TBC145</v>
      </c>
      <c r="G149" s="11">
        <f t="shared" si="11"/>
        <v>145</v>
      </c>
    </row>
    <row r="150" spans="1:7" ht="31.5" customHeight="1" x14ac:dyDescent="0.25">
      <c r="A150" s="8" t="str">
        <f>IF(ISERROR(VLOOKUP($F150,Risk_Assessment!$A:$N,13,FALSE)),"",VLOOKUP($F150,Risk_Assessment!$A:$N,13,FALSE))</f>
        <v>TBC</v>
      </c>
      <c r="B150" s="8" t="str">
        <f>IF(ISERROR(VLOOKUP($F150,Risk_Assessment!$A:$N,7,FALSE)),"",VLOOKUP($F150,Risk_Assessment!$A:$N,7,FALSE))</f>
        <v>U5</v>
      </c>
      <c r="C150" s="8" t="str">
        <f>IF(ISERROR(VLOOKUP($F150,Risk_Assessment!$A:$N,8,FALSE)),"",VLOOKUP($F150,Risk_Assessment!$A:$N,8,FALSE))</f>
        <v>Is there a basic schematic for the treatment and monitoring equipment?</v>
      </c>
      <c r="D150" s="8">
        <f>IF(ISERROR(VLOOKUP($F150,Risk_Assessment!$A:$N,11,FALSE)),"",VLOOKUP($F150,Risk_Assessment!$A:$N,11,FALSE))</f>
        <v>0</v>
      </c>
      <c r="E150" s="8">
        <f>IF(ISERROR(VLOOKUP($F150,Risk_Assessment!$A:$N,12,FALSE)),"",VLOOKUP($F150,Risk_Assessment!$A:$N,12,FALSE))</f>
        <v>3</v>
      </c>
      <c r="F150" s="11" t="str">
        <f t="shared" si="10"/>
        <v>TBC146</v>
      </c>
      <c r="G150" s="11">
        <f t="shared" si="11"/>
        <v>146</v>
      </c>
    </row>
    <row r="151" spans="1:7" ht="31.5" customHeight="1" x14ac:dyDescent="0.25">
      <c r="A151" s="8" t="str">
        <f>IF(ISERROR(VLOOKUP($F151,Risk_Assessment!$A:$N,13,FALSE)),"",VLOOKUP($F151,Risk_Assessment!$A:$N,13,FALSE))</f>
        <v>TBC</v>
      </c>
      <c r="B151" s="8" t="str">
        <f>IF(ISERROR(VLOOKUP($F151,Risk_Assessment!$A:$N,7,FALSE)),"",VLOOKUP($F151,Risk_Assessment!$A:$N,7,FALSE))</f>
        <v>V1</v>
      </c>
      <c r="C151" s="8" t="str">
        <f>IF(ISERROR(VLOOKUP($F151,Risk_Assessment!$A:$N,8,FALSE)),"",VLOOKUP($F151,Risk_Assessment!$A:$N,8,FALSE))</f>
        <v>After treatment is the water fully compliant with quality standards?</v>
      </c>
      <c r="D151" s="8">
        <f>IF(ISERROR(VLOOKUP($F151,Risk_Assessment!$A:$N,11,FALSE)),"",VLOOKUP($F151,Risk_Assessment!$A:$N,11,FALSE))</f>
        <v>0</v>
      </c>
      <c r="E151" s="8">
        <f>IF(ISERROR(VLOOKUP($F151,Risk_Assessment!$A:$N,12,FALSE)),"",VLOOKUP($F151,Risk_Assessment!$A:$N,12,FALSE))</f>
        <v>5</v>
      </c>
      <c r="F151" s="11" t="str">
        <f t="shared" si="10"/>
        <v>TBC147</v>
      </c>
      <c r="G151" s="11">
        <f t="shared" si="11"/>
        <v>147</v>
      </c>
    </row>
    <row r="152" spans="1:7" ht="31.5" customHeight="1" x14ac:dyDescent="0.25">
      <c r="A152" s="8" t="str">
        <f>IF(ISERROR(VLOOKUP($F152,Risk_Assessment!$A:$N,13,FALSE)),"",VLOOKUP($F152,Risk_Assessment!$A:$N,13,FALSE))</f>
        <v>TBC</v>
      </c>
      <c r="B152" s="8" t="str">
        <f>IF(ISERROR(VLOOKUP($F152,Risk_Assessment!$A:$N,7,FALSE)),"",VLOOKUP($F152,Risk_Assessment!$A:$N,7,FALSE))</f>
        <v>V2</v>
      </c>
      <c r="C152" s="8" t="str">
        <f>IF(ISERROR(VLOOKUP($F152,Risk_Assessment!$A:$N,8,FALSE)),"",VLOOKUP($F152,Risk_Assessment!$A:$N,8,FALSE))</f>
        <v>Are there latrines, septic tanks, waste pipes, animal enclosures or cess pits present in the vicinity of the distribution system?</v>
      </c>
      <c r="D152" s="8">
        <f>IF(ISERROR(VLOOKUP($F152,Risk_Assessment!$A:$N,11,FALSE)),"",VLOOKUP($F152,Risk_Assessment!$A:$N,11,FALSE))</f>
        <v>0</v>
      </c>
      <c r="E152" s="8">
        <f>IF(ISERROR(VLOOKUP($F152,Risk_Assessment!$A:$N,12,FALSE)),"",VLOOKUP($F152,Risk_Assessment!$A:$N,12,FALSE))</f>
        <v>5</v>
      </c>
      <c r="F152" s="11" t="str">
        <f t="shared" si="10"/>
        <v>TBC148</v>
      </c>
      <c r="G152" s="11">
        <f t="shared" si="11"/>
        <v>148</v>
      </c>
    </row>
    <row r="153" spans="1:7" ht="31.5" customHeight="1" x14ac:dyDescent="0.25">
      <c r="A153" s="8" t="str">
        <f>IF(ISERROR(VLOOKUP($F153,Risk_Assessment!$A:$N,13,FALSE)),"",VLOOKUP($F153,Risk_Assessment!$A:$N,13,FALSE))</f>
        <v>TBC</v>
      </c>
      <c r="B153" s="8" t="str">
        <f>IF(ISERROR(VLOOKUP($F153,Risk_Assessment!$A:$N,7,FALSE)),"",VLOOKUP($F153,Risk_Assessment!$A:$N,7,FALSE))</f>
        <v>V3</v>
      </c>
      <c r="C153" s="8" t="str">
        <f>IF(ISERROR(VLOOKUP($F153,Risk_Assessment!$A:$N,8,FALSE)),"",VLOOKUP($F153,Risk_Assessment!$A:$N,8,FALSE))</f>
        <v>Is there evidence of disinfection by-products in the network (e.g. taste problems due to THM's)?</v>
      </c>
      <c r="D153" s="8">
        <f>IF(ISERROR(VLOOKUP($F153,Risk_Assessment!$A:$N,11,FALSE)),"",VLOOKUP($F153,Risk_Assessment!$A:$N,11,FALSE))</f>
        <v>0</v>
      </c>
      <c r="E153" s="8">
        <f>IF(ISERROR(VLOOKUP($F153,Risk_Assessment!$A:$N,12,FALSE)),"",VLOOKUP($F153,Risk_Assessment!$A:$N,12,FALSE))</f>
        <v>4</v>
      </c>
      <c r="F153" s="11" t="str">
        <f t="shared" si="10"/>
        <v>TBC149</v>
      </c>
      <c r="G153" s="11">
        <f t="shared" si="11"/>
        <v>149</v>
      </c>
    </row>
    <row r="154" spans="1:7" ht="31.5" customHeight="1" x14ac:dyDescent="0.25">
      <c r="A154" s="8" t="str">
        <f>IF(ISERROR(VLOOKUP($F154,Risk_Assessment!$A:$N,13,FALSE)),"",VLOOKUP($F154,Risk_Assessment!$A:$N,13,FALSE))</f>
        <v>TBC</v>
      </c>
      <c r="B154" s="8" t="str">
        <f>IF(ISERROR(VLOOKUP($F154,Risk_Assessment!$A:$N,7,FALSE)),"",VLOOKUP($F154,Risk_Assessment!$A:$N,7,FALSE))</f>
        <v>V4</v>
      </c>
      <c r="C154" s="8" t="str">
        <f>IF(ISERROR(VLOOKUP($F154,Risk_Assessment!$A:$N,8,FALSE)),"",VLOOKUP($F154,Risk_Assessment!$A:$N,8,FALSE))</f>
        <v>If chlorine disinfection is practiced is there a disinfectant residual in the distribution network?</v>
      </c>
      <c r="D154" s="8">
        <f>IF(ISERROR(VLOOKUP($F154,Risk_Assessment!$A:$N,11,FALSE)),"",VLOOKUP($F154,Risk_Assessment!$A:$N,11,FALSE))</f>
        <v>0</v>
      </c>
      <c r="E154" s="8">
        <f>IF(ISERROR(VLOOKUP($F154,Risk_Assessment!$A:$N,12,FALSE)),"",VLOOKUP($F154,Risk_Assessment!$A:$N,12,FALSE))</f>
        <v>3</v>
      </c>
      <c r="F154" s="11" t="str">
        <f t="shared" si="10"/>
        <v>TBC150</v>
      </c>
      <c r="G154" s="11">
        <f t="shared" si="11"/>
        <v>150</v>
      </c>
    </row>
    <row r="155" spans="1:7" ht="31.5" customHeight="1" x14ac:dyDescent="0.25">
      <c r="A155" s="8" t="str">
        <f>IF(ISERROR(VLOOKUP($F155,Risk_Assessment!$A:$N,13,FALSE)),"",VLOOKUP($F155,Risk_Assessment!$A:$N,13,FALSE))</f>
        <v>TBC</v>
      </c>
      <c r="B155" s="8" t="str">
        <f>IF(ISERROR(VLOOKUP($F155,Risk_Assessment!$A:$N,7,FALSE)),"",VLOOKUP($F155,Risk_Assessment!$A:$N,7,FALSE))</f>
        <v>V5</v>
      </c>
      <c r="C155" s="8" t="str">
        <f>IF(ISERROR(VLOOKUP($F155,Risk_Assessment!$A:$N,8,FALSE)),"",VLOOKUP($F155,Risk_Assessment!$A:$N,8,FALSE))</f>
        <v>Is there a suitable written procedure for mains repair and maintenance?</v>
      </c>
      <c r="D155" s="8">
        <f>IF(ISERROR(VLOOKUP($F155,Risk_Assessment!$A:$N,11,FALSE)),"",VLOOKUP($F155,Risk_Assessment!$A:$N,11,FALSE))</f>
        <v>0</v>
      </c>
      <c r="E155" s="8">
        <f>IF(ISERROR(VLOOKUP($F155,Risk_Assessment!$A:$N,12,FALSE)),"",VLOOKUP($F155,Risk_Assessment!$A:$N,12,FALSE))</f>
        <v>5</v>
      </c>
      <c r="F155" s="11" t="str">
        <f t="shared" si="10"/>
        <v>TBC151</v>
      </c>
      <c r="G155" s="11">
        <f t="shared" si="11"/>
        <v>151</v>
      </c>
    </row>
    <row r="156" spans="1:7" ht="31.5" customHeight="1" x14ac:dyDescent="0.25">
      <c r="A156" s="8" t="str">
        <f>IF(ISERROR(VLOOKUP($F156,Risk_Assessment!$A:$N,13,FALSE)),"",VLOOKUP($F156,Risk_Assessment!$A:$N,13,FALSE))</f>
        <v>TBC</v>
      </c>
      <c r="B156" s="8" t="str">
        <f>IF(ISERROR(VLOOKUP($F156,Risk_Assessment!$A:$N,7,FALSE)),"",VLOOKUP($F156,Risk_Assessment!$A:$N,7,FALSE))</f>
        <v>V6</v>
      </c>
      <c r="C156" s="8" t="str">
        <f>IF(ISERROR(VLOOKUP($F156,Risk_Assessment!$A:$N,8,FALSE)),"",VLOOKUP($F156,Risk_Assessment!$A:$N,8,FALSE))</f>
        <v>Is there history of any fractures or faults in the distribution system which could allow ingress of contamination?</v>
      </c>
      <c r="D156" s="8">
        <f>IF(ISERROR(VLOOKUP($F156,Risk_Assessment!$A:$N,11,FALSE)),"",VLOOKUP($F156,Risk_Assessment!$A:$N,11,FALSE))</f>
        <v>0</v>
      </c>
      <c r="E156" s="8">
        <f>IF(ISERROR(VLOOKUP($F156,Risk_Assessment!$A:$N,12,FALSE)),"",VLOOKUP($F156,Risk_Assessment!$A:$N,12,FALSE))</f>
        <v>4</v>
      </c>
      <c r="F156" s="11" t="str">
        <f>CONCATENATE($B$2,G156)</f>
        <v>TBC152</v>
      </c>
      <c r="G156" s="11">
        <f t="shared" si="11"/>
        <v>152</v>
      </c>
    </row>
    <row r="157" spans="1:7" ht="31.5" customHeight="1" x14ac:dyDescent="0.25">
      <c r="A157" s="8" t="str">
        <f>IF(ISERROR(VLOOKUP($F157,Risk_Assessment!$A:$N,13,FALSE)),"",VLOOKUP($F157,Risk_Assessment!$A:$N,13,FALSE))</f>
        <v>TBC</v>
      </c>
      <c r="B157" s="8" t="str">
        <f>IF(ISERROR(VLOOKUP($F157,Risk_Assessment!$A:$N,7,FALSE)),"",VLOOKUP($F157,Risk_Assessment!$A:$N,7,FALSE))</f>
        <v>V7</v>
      </c>
      <c r="C157" s="8" t="str">
        <f>IF(ISERROR(VLOOKUP($F157,Risk_Assessment!$A:$N,8,FALSE)),"",VLOOKUP($F157,Risk_Assessment!$A:$N,8,FALSE))</f>
        <v>Is there any other route by which contamination can enter the distribution network via back-flow?  If there is ponding of surface water or poor drainage, could water be pulled into the system during low pressure or changes in pressure, e.g. backflow from hoses, taps, or standpipes?</v>
      </c>
      <c r="D157" s="8">
        <f>IF(ISERROR(VLOOKUP($F157,Risk_Assessment!$A:$N,11,FALSE)),"",VLOOKUP($F157,Risk_Assessment!$A:$N,11,FALSE))</f>
        <v>0</v>
      </c>
      <c r="E157" s="8">
        <f>IF(ISERROR(VLOOKUP($F157,Risk_Assessment!$A:$N,12,FALSE)),"",VLOOKUP($F157,Risk_Assessment!$A:$N,12,FALSE))</f>
        <v>4</v>
      </c>
      <c r="F157" s="11" t="str">
        <f>CONCATENATE($B$2,G157)</f>
        <v>TBC153</v>
      </c>
      <c r="G157" s="11">
        <f t="shared" si="11"/>
        <v>153</v>
      </c>
    </row>
    <row r="158" spans="1:7" ht="31.5" customHeight="1" x14ac:dyDescent="0.25">
      <c r="A158" s="8" t="str">
        <f>IF(ISERROR(VLOOKUP($F158,Risk_Assessment!$A:$N,13,FALSE)),"",VLOOKUP($F158,Risk_Assessment!$A:$N,13,FALSE))</f>
        <v>TBC</v>
      </c>
      <c r="B158" s="8" t="str">
        <f>IF(ISERROR(VLOOKUP($F158,Risk_Assessment!$A:$N,7,FALSE)),"",VLOOKUP($F158,Risk_Assessment!$A:$N,7,FALSE))</f>
        <v>V8</v>
      </c>
      <c r="C158" s="8" t="str">
        <f>IF(ISERROR(VLOOKUP($F158,Risk_Assessment!$A:$N,8,FALSE)),"",VLOOKUP($F158,Risk_Assessment!$A:$N,8,FALSE))</f>
        <v xml:space="preserve">Is there evidence any pipes are coal tar lined? </v>
      </c>
      <c r="D158" s="8">
        <f>IF(ISERROR(VLOOKUP($F158,Risk_Assessment!$A:$N,11,FALSE)),"",VLOOKUP($F158,Risk_Assessment!$A:$N,11,FALSE))</f>
        <v>0</v>
      </c>
      <c r="E158" s="8">
        <f>IF(ISERROR(VLOOKUP($F158,Risk_Assessment!$A:$N,12,FALSE)),"",VLOOKUP($F158,Risk_Assessment!$A:$N,12,FALSE))</f>
        <v>4</v>
      </c>
      <c r="F158" s="11" t="str">
        <f>CONCATENATE($B$2,G158)</f>
        <v>TBC154</v>
      </c>
      <c r="G158" s="11">
        <f t="shared" si="11"/>
        <v>154</v>
      </c>
    </row>
    <row r="159" spans="1:7" ht="31.5" customHeight="1" x14ac:dyDescent="0.25">
      <c r="A159" s="8" t="str">
        <f>IF(ISERROR(VLOOKUP($F159,Risk_Assessment!$A:$N,13,FALSE)),"",VLOOKUP($F159,Risk_Assessment!$A:$N,13,FALSE))</f>
        <v>TBC</v>
      </c>
      <c r="B159" s="8" t="str">
        <f>IF(ISERROR(VLOOKUP($F159,Risk_Assessment!$A:$N,7,FALSE)),"",VLOOKUP($F159,Risk_Assessment!$A:$N,7,FALSE))</f>
        <v>V9</v>
      </c>
      <c r="C159" s="8" t="str">
        <f>IF(ISERROR(VLOOKUP($F159,Risk_Assessment!$A:$N,8,FALSE)),"",VLOOKUP($F159,Risk_Assessment!$A:$N,8,FALSE))</f>
        <v>Do any third parties have access to hydrants or other points in the distribution system?</v>
      </c>
      <c r="D159" s="8">
        <f>IF(ISERROR(VLOOKUP($F159,Risk_Assessment!$A:$N,11,FALSE)),"",VLOOKUP($F159,Risk_Assessment!$A:$N,11,FALSE))</f>
        <v>0</v>
      </c>
      <c r="E159" s="8">
        <f>IF(ISERROR(VLOOKUP($F159,Risk_Assessment!$A:$N,12,FALSE)),"",VLOOKUP($F159,Risk_Assessment!$A:$N,12,FALSE))</f>
        <v>5</v>
      </c>
      <c r="F159" s="11" t="str">
        <f t="shared" ref="F159:F191" si="12">CONCATENATE($B$2,G159)</f>
        <v>TBC155</v>
      </c>
      <c r="G159" s="11">
        <f t="shared" si="11"/>
        <v>155</v>
      </c>
    </row>
    <row r="160" spans="1:7" ht="31.5" customHeight="1" x14ac:dyDescent="0.25">
      <c r="A160" s="8" t="str">
        <f>IF(ISERROR(VLOOKUP($F160,Risk_Assessment!$A:$N,13,FALSE)),"",VLOOKUP($F160,Risk_Assessment!$A:$N,13,FALSE))</f>
        <v>TBC</v>
      </c>
      <c r="B160" s="8" t="str">
        <f>IF(ISERROR(VLOOKUP($F160,Risk_Assessment!$A:$N,7,FALSE)),"",VLOOKUP($F160,Risk_Assessment!$A:$N,7,FALSE))</f>
        <v>V10</v>
      </c>
      <c r="C160" s="8" t="str">
        <f>IF(ISERROR(VLOOKUP($F160,Risk_Assessment!$A:$N,8,FALSE)),"",VLOOKUP($F160,Risk_Assessment!$A:$N,8,FALSE))</f>
        <v>Is there potential contamination of plastic pipes through designated contaminated land, oil from generators/household fuel tanks/fuel stores or solvent spillage?</v>
      </c>
      <c r="D160" s="8">
        <f>IF(ISERROR(VLOOKUP($F160,Risk_Assessment!$A:$N,11,FALSE)),"",VLOOKUP($F160,Risk_Assessment!$A:$N,11,FALSE))</f>
        <v>0</v>
      </c>
      <c r="E160" s="8">
        <f>IF(ISERROR(VLOOKUP($F160,Risk_Assessment!$A:$N,12,FALSE)),"",VLOOKUP($F160,Risk_Assessment!$A:$N,12,FALSE))</f>
        <v>4</v>
      </c>
      <c r="F160" s="11" t="str">
        <f t="shared" si="12"/>
        <v>TBC156</v>
      </c>
      <c r="G160" s="11">
        <f t="shared" si="11"/>
        <v>156</v>
      </c>
    </row>
    <row r="161" spans="1:7" ht="31.5" customHeight="1" x14ac:dyDescent="0.25">
      <c r="A161" s="8" t="str">
        <f>IF(ISERROR(VLOOKUP($F161,Risk_Assessment!$A:$N,13,FALSE)),"",VLOOKUP($F161,Risk_Assessment!$A:$N,13,FALSE))</f>
        <v>TBC</v>
      </c>
      <c r="B161" s="8" t="str">
        <f>IF(ISERROR(VLOOKUP($F161,Risk_Assessment!$A:$N,7,FALSE)),"",VLOOKUP($F161,Risk_Assessment!$A:$N,7,FALSE))</f>
        <v>V11</v>
      </c>
      <c r="C161" s="8" t="str">
        <f>IF(ISERROR(VLOOKUP($F161,Risk_Assessment!$A:$N,8,FALSE)),"",VLOOKUP($F161,Risk_Assessment!$A:$N,8,FALSE))</f>
        <v xml:space="preserve">Are there any pipes exposed and at risk of damage by any means e.g. vermin, vehicle, UV/sunlight damage, overheating or freezing? </v>
      </c>
      <c r="D161" s="8">
        <f>IF(ISERROR(VLOOKUP($F161,Risk_Assessment!$A:$N,11,FALSE)),"",VLOOKUP($F161,Risk_Assessment!$A:$N,11,FALSE))</f>
        <v>0</v>
      </c>
      <c r="E161" s="8">
        <f>IF(ISERROR(VLOOKUP($F161,Risk_Assessment!$A:$N,12,FALSE)),"",VLOOKUP($F161,Risk_Assessment!$A:$N,12,FALSE))</f>
        <v>4</v>
      </c>
      <c r="F161" s="11" t="str">
        <f t="shared" si="12"/>
        <v>TBC157</v>
      </c>
      <c r="G161" s="11">
        <f t="shared" si="11"/>
        <v>157</v>
      </c>
    </row>
    <row r="162" spans="1:7" ht="31.5" customHeight="1" x14ac:dyDescent="0.25">
      <c r="A162" s="8" t="str">
        <f>IF(ISERROR(VLOOKUP($F162,Risk_Assessment!$A:$N,13,FALSE)),"",VLOOKUP($F162,Risk_Assessment!$A:$N,13,FALSE))</f>
        <v>TBC</v>
      </c>
      <c r="B162" s="8" t="str">
        <f>IF(ISERROR(VLOOKUP($F162,Risk_Assessment!$A:$N,7,FALSE)),"",VLOOKUP($F162,Risk_Assessment!$A:$N,7,FALSE))</f>
        <v>V12</v>
      </c>
      <c r="C162" s="8" t="str">
        <f>IF(ISERROR(VLOOKUP($F162,Risk_Assessment!$A:$N,8,FALSE)),"",VLOOKUP($F162,Risk_Assessment!$A:$N,8,FALSE))</f>
        <v>If there are valves in the network which are normally closed, are there measures in place to control when and how they are operated?</v>
      </c>
      <c r="D162" s="8">
        <f>IF(ISERROR(VLOOKUP($F162,Risk_Assessment!$A:$N,11,FALSE)),"",VLOOKUP($F162,Risk_Assessment!$A:$N,11,FALSE))</f>
        <v>0</v>
      </c>
      <c r="E162" s="8">
        <f>IF(ISERROR(VLOOKUP($F162,Risk_Assessment!$A:$N,12,FALSE)),"",VLOOKUP($F162,Risk_Assessment!$A:$N,12,FALSE))</f>
        <v>2</v>
      </c>
      <c r="F162" s="11" t="str">
        <f t="shared" si="12"/>
        <v>TBC158</v>
      </c>
      <c r="G162" s="11">
        <f t="shared" si="11"/>
        <v>158</v>
      </c>
    </row>
    <row r="163" spans="1:7" ht="31.5" customHeight="1" x14ac:dyDescent="0.25">
      <c r="A163" s="8" t="str">
        <f>IF(ISERROR(VLOOKUP($F163,Risk_Assessment!$A:$N,13,FALSE)),"",VLOOKUP($F163,Risk_Assessment!$A:$N,13,FALSE))</f>
        <v>TBC</v>
      </c>
      <c r="B163" s="8" t="str">
        <f>IF(ISERROR(VLOOKUP($F163,Risk_Assessment!$A:$N,7,FALSE)),"",VLOOKUP($F163,Risk_Assessment!$A:$N,7,FALSE))</f>
        <v>V13</v>
      </c>
      <c r="C163" s="8" t="str">
        <f>IF(ISERROR(VLOOKUP($F163,Risk_Assessment!$A:$N,8,FALSE)),"",VLOOKUP($F163,Risk_Assessment!$A:$N,8,FALSE))</f>
        <v>Are there sections of pipework containing stagnant water?</v>
      </c>
      <c r="D163" s="8">
        <f>IF(ISERROR(VLOOKUP($F163,Risk_Assessment!$A:$N,11,FALSE)),"",VLOOKUP($F163,Risk_Assessment!$A:$N,11,FALSE))</f>
        <v>0</v>
      </c>
      <c r="E163" s="8">
        <f>IF(ISERROR(VLOOKUP($F163,Risk_Assessment!$A:$N,12,FALSE)),"",VLOOKUP($F163,Risk_Assessment!$A:$N,12,FALSE))</f>
        <v>2</v>
      </c>
      <c r="F163" s="11" t="str">
        <f t="shared" si="12"/>
        <v>TBC159</v>
      </c>
      <c r="G163" s="11">
        <f t="shared" si="11"/>
        <v>159</v>
      </c>
    </row>
    <row r="164" spans="1:7" ht="31.5" customHeight="1" x14ac:dyDescent="0.25">
      <c r="A164" s="8" t="str">
        <f>IF(ISERROR(VLOOKUP($F164,Risk_Assessment!$A:$N,13,FALSE)),"",VLOOKUP($F164,Risk_Assessment!$A:$N,13,FALSE))</f>
        <v>TBC</v>
      </c>
      <c r="B164" s="8" t="str">
        <f>IF(ISERROR(VLOOKUP($F164,Risk_Assessment!$A:$N,7,FALSE)),"",VLOOKUP($F164,Risk_Assessment!$A:$N,7,FALSE))</f>
        <v>V14</v>
      </c>
      <c r="C164" s="8" t="str">
        <f>IF(ISERROR(VLOOKUP($F164,Risk_Assessment!$A:$N,8,FALSE)),"",VLOOKUP($F164,Risk_Assessment!$A:$N,8,FALSE))</f>
        <v>Where there is copper pipework present, is it corroding?</v>
      </c>
      <c r="D164" s="8">
        <f>IF(ISERROR(VLOOKUP($F164,Risk_Assessment!$A:$N,11,FALSE)),"",VLOOKUP($F164,Risk_Assessment!$A:$N,11,FALSE))</f>
        <v>0</v>
      </c>
      <c r="E164" s="8">
        <f>IF(ISERROR(VLOOKUP($F164,Risk_Assessment!$A:$N,12,FALSE)),"",VLOOKUP($F164,Risk_Assessment!$A:$N,12,FALSE))</f>
        <v>3</v>
      </c>
      <c r="F164" s="11" t="str">
        <f t="shared" si="12"/>
        <v>TBC160</v>
      </c>
      <c r="G164" s="11">
        <f t="shared" si="11"/>
        <v>160</v>
      </c>
    </row>
    <row r="165" spans="1:7" ht="31.5" customHeight="1" x14ac:dyDescent="0.25">
      <c r="A165" s="8" t="str">
        <f>IF(ISERROR(VLOOKUP($F165,Risk_Assessment!$A:$N,13,FALSE)),"",VLOOKUP($F165,Risk_Assessment!$A:$N,13,FALSE))</f>
        <v>TBC</v>
      </c>
      <c r="B165" s="8" t="str">
        <f>IF(ISERROR(VLOOKUP($F165,Risk_Assessment!$A:$N,7,FALSE)),"",VLOOKUP($F165,Risk_Assessment!$A:$N,7,FALSE))</f>
        <v>V15</v>
      </c>
      <c r="C165" s="8" t="str">
        <f>IF(ISERROR(VLOOKUP($F165,Risk_Assessment!$A:$N,8,FALSE)),"",VLOOKUP($F165,Risk_Assessment!$A:$N,8,FALSE))</f>
        <v xml:space="preserve">Is there the potential for backflow from commercial premises, domestic premises, unauthorised connections, standpipes or unregulated supplies? </v>
      </c>
      <c r="D165" s="8">
        <f>IF(ISERROR(VLOOKUP($F165,Risk_Assessment!$A:$N,11,FALSE)),"",VLOOKUP($F165,Risk_Assessment!$A:$N,11,FALSE))</f>
        <v>0</v>
      </c>
      <c r="E165" s="8">
        <f>IF(ISERROR(VLOOKUP($F165,Risk_Assessment!$A:$N,12,FALSE)),"",VLOOKUP($F165,Risk_Assessment!$A:$N,12,FALSE))</f>
        <v>5</v>
      </c>
      <c r="F165" s="11" t="str">
        <f t="shared" si="12"/>
        <v>TBC161</v>
      </c>
      <c r="G165" s="11">
        <f t="shared" si="11"/>
        <v>161</v>
      </c>
    </row>
    <row r="166" spans="1:7" ht="31.5" customHeight="1" x14ac:dyDescent="0.25">
      <c r="A166" s="8" t="str">
        <f>IF(ISERROR(VLOOKUP($F166,Risk_Assessment!$A:$N,13,FALSE)),"",VLOOKUP($F166,Risk_Assessment!$A:$N,13,FALSE))</f>
        <v>TBC</v>
      </c>
      <c r="B166" s="8" t="str">
        <f>IF(ISERROR(VLOOKUP($F166,Risk_Assessment!$A:$N,7,FALSE)),"",VLOOKUP($F166,Risk_Assessment!$A:$N,7,FALSE))</f>
        <v>V16</v>
      </c>
      <c r="C166" s="8" t="str">
        <f>IF(ISERROR(VLOOKUP($F166,Risk_Assessment!$A:$N,8,FALSE)),"",VLOOKUP($F166,Risk_Assessment!$A:$N,8,FALSE))</f>
        <v>Are lead pipes present in the supply?</v>
      </c>
      <c r="D166" s="8">
        <f>IF(ISERROR(VLOOKUP($F166,Risk_Assessment!$A:$N,11,FALSE)),"",VLOOKUP($F166,Risk_Assessment!$A:$N,11,FALSE))</f>
        <v>0</v>
      </c>
      <c r="E166" s="8">
        <f>IF(ISERROR(VLOOKUP($F166,Risk_Assessment!$A:$N,12,FALSE)),"",VLOOKUP($F166,Risk_Assessment!$A:$N,12,FALSE))</f>
        <v>4</v>
      </c>
      <c r="F166" s="11" t="str">
        <f t="shared" si="12"/>
        <v>TBC162</v>
      </c>
      <c r="G166" s="11">
        <f t="shared" si="11"/>
        <v>162</v>
      </c>
    </row>
    <row r="167" spans="1:7" ht="31.5" customHeight="1" x14ac:dyDescent="0.25">
      <c r="A167" s="8" t="str">
        <f>IF(ISERROR(VLOOKUP($F167,Risk_Assessment!$A:$N,13,FALSE)),"",VLOOKUP($F167,Risk_Assessment!$A:$N,13,FALSE))</f>
        <v>TBC</v>
      </c>
      <c r="B167" s="8" t="str">
        <f>IF(ISERROR(VLOOKUP($F167,Risk_Assessment!$A:$N,7,FALSE)),"",VLOOKUP($F167,Risk_Assessment!$A:$N,7,FALSE))</f>
        <v>V17</v>
      </c>
      <c r="C167" s="8" t="str">
        <f>IF(ISERROR(VLOOKUP($F167,Risk_Assessment!$A:$N,8,FALSE)),"",VLOOKUP($F167,Risk_Assessment!$A:$N,8,FALSE))</f>
        <v>Do all junctions in the supply network, particularly animal watering systems and standpipes, have backflow protection?</v>
      </c>
      <c r="D167" s="8">
        <f>IF(ISERROR(VLOOKUP($F167,Risk_Assessment!$A:$N,11,FALSE)),"",VLOOKUP($F167,Risk_Assessment!$A:$N,11,FALSE))</f>
        <v>0</v>
      </c>
      <c r="E167" s="8">
        <f>IF(ISERROR(VLOOKUP($F167,Risk_Assessment!$A:$N,12,FALSE)),"",VLOOKUP($F167,Risk_Assessment!$A:$N,12,FALSE))</f>
        <v>5</v>
      </c>
      <c r="F167" s="11" t="str">
        <f t="shared" si="12"/>
        <v>TBC163</v>
      </c>
      <c r="G167" s="11">
        <f t="shared" si="11"/>
        <v>163</v>
      </c>
    </row>
    <row r="168" spans="1:7" ht="31.5" customHeight="1" x14ac:dyDescent="0.25">
      <c r="A168" s="8" t="str">
        <f>IF(ISERROR(VLOOKUP($F168,Risk_Assessment!$A:$N,13,FALSE)),"",VLOOKUP($F168,Risk_Assessment!$A:$N,13,FALSE))</f>
        <v>TBC</v>
      </c>
      <c r="B168" s="8" t="str">
        <f>IF(ISERROR(VLOOKUP($F168,Risk_Assessment!$A:$N,7,FALSE)),"",VLOOKUP($F168,Risk_Assessment!$A:$N,7,FALSE))</f>
        <v>V18</v>
      </c>
      <c r="C168" s="8" t="str">
        <f>IF(ISERROR(VLOOKUP($F168,Risk_Assessment!$A:$N,8,FALSE)),"",VLOOKUP($F168,Risk_Assessment!$A:$N,8,FALSE))</f>
        <v>Are there any known or potential cross-connections (between different sources, greywater systems, sewage pipes or other waste pipes)?</v>
      </c>
      <c r="D168" s="8">
        <f>IF(ISERROR(VLOOKUP($F168,Risk_Assessment!$A:$N,11,FALSE)),"",VLOOKUP($F168,Risk_Assessment!$A:$N,11,FALSE))</f>
        <v>0</v>
      </c>
      <c r="E168" s="8">
        <f>IF(ISERROR(VLOOKUP($F168,Risk_Assessment!$A:$N,12,FALSE)),"",VLOOKUP($F168,Risk_Assessment!$A:$N,12,FALSE))</f>
        <v>5</v>
      </c>
      <c r="F168" s="11" t="str">
        <f t="shared" si="12"/>
        <v>TBC164</v>
      </c>
      <c r="G168" s="11">
        <f t="shared" si="11"/>
        <v>164</v>
      </c>
    </row>
    <row r="169" spans="1:7" ht="31.5" customHeight="1" x14ac:dyDescent="0.25">
      <c r="A169" s="8" t="str">
        <f>IF(ISERROR(VLOOKUP($F169,Risk_Assessment!$A:$N,13,FALSE)),"",VLOOKUP($F169,Risk_Assessment!$A:$N,13,FALSE))</f>
        <v>TBC</v>
      </c>
      <c r="B169" s="8" t="str">
        <f>IF(ISERROR(VLOOKUP($F169,Risk_Assessment!$A:$N,7,FALSE)),"",VLOOKUP($F169,Risk_Assessment!$A:$N,7,FALSE))</f>
        <v>V19</v>
      </c>
      <c r="C169" s="8" t="str">
        <f>IF(ISERROR(VLOOKUP($F169,Risk_Assessment!$A:$N,8,FALSE)),"",VLOOKUP($F169,Risk_Assessment!$A:$N,8,FALSE))</f>
        <v>Have there been complaints or reports of water quality problems (e.g. taste, odours or reports of any aquatic animals (freshwater shrimp, louse or worms)?</v>
      </c>
      <c r="D169" s="8">
        <f>IF(ISERROR(VLOOKUP($F169,Risk_Assessment!$A:$N,11,FALSE)),"",VLOOKUP($F169,Risk_Assessment!$A:$N,11,FALSE))</f>
        <v>0</v>
      </c>
      <c r="E169" s="8">
        <f>IF(ISERROR(VLOOKUP($F169,Risk_Assessment!$A:$N,12,FALSE)),"",VLOOKUP($F169,Risk_Assessment!$A:$N,12,FALSE))</f>
        <v>3</v>
      </c>
      <c r="F169" s="11" t="str">
        <f t="shared" si="12"/>
        <v>TBC165</v>
      </c>
      <c r="G169" s="11">
        <f t="shared" si="11"/>
        <v>165</v>
      </c>
    </row>
    <row r="170" spans="1:7" ht="31.5" customHeight="1" x14ac:dyDescent="0.25">
      <c r="A170" s="8" t="str">
        <f>IF(ISERROR(VLOOKUP($F170,Risk_Assessment!$A:$N,13,FALSE)),"",VLOOKUP($F170,Risk_Assessment!$A:$N,13,FALSE))</f>
        <v>TBC</v>
      </c>
      <c r="B170" s="8" t="str">
        <f>IF(ISERROR(VLOOKUP($F170,Risk_Assessment!$A:$N,7,FALSE)),"",VLOOKUP($F170,Risk_Assessment!$A:$N,7,FALSE))</f>
        <v>W1</v>
      </c>
      <c r="C170" s="8" t="str">
        <f>IF(ISERROR(VLOOKUP($F170,Risk_Assessment!$A:$N,8,FALSE)),"",VLOOKUP($F170,Risk_Assessment!$A:$N,8,FALSE))</f>
        <v>Are all treated water reservoirs covered appropriately e.g. No risk of ingress and/or constructed of suitable material?</v>
      </c>
      <c r="D170" s="8">
        <f>IF(ISERROR(VLOOKUP($F170,Risk_Assessment!$A:$N,11,FALSE)),"",VLOOKUP($F170,Risk_Assessment!$A:$N,11,FALSE))</f>
        <v>0</v>
      </c>
      <c r="E170" s="8">
        <f>IF(ISERROR(VLOOKUP($F170,Risk_Assessment!$A:$N,12,FALSE)),"",VLOOKUP($F170,Risk_Assessment!$A:$N,12,FALSE))</f>
        <v>4</v>
      </c>
      <c r="F170" s="11" t="str">
        <f t="shared" si="12"/>
        <v>TBC166</v>
      </c>
      <c r="G170" s="11">
        <f t="shared" si="11"/>
        <v>166</v>
      </c>
    </row>
    <row r="171" spans="1:7" ht="31.5" customHeight="1" x14ac:dyDescent="0.25">
      <c r="A171" s="8" t="str">
        <f>IF(ISERROR(VLOOKUP($F171,Risk_Assessment!$A:$N,13,FALSE)),"",VLOOKUP($F171,Risk_Assessment!$A:$N,13,FALSE))</f>
        <v>TBC</v>
      </c>
      <c r="B171" s="8" t="str">
        <f>IF(ISERROR(VLOOKUP($F171,Risk_Assessment!$A:$N,7,FALSE)),"",VLOOKUP($F171,Risk_Assessment!$A:$N,7,FALSE))</f>
        <v>W2</v>
      </c>
      <c r="C171" s="8" t="str">
        <f>IF(ISERROR(VLOOKUP($F171,Risk_Assessment!$A:$N,8,FALSE)),"",VLOOKUP($F171,Risk_Assessment!$A:$N,8,FALSE))</f>
        <v>Are all treated water reservoirs of sufficient structural integrity to prevent ingress of contamination, including covers?</v>
      </c>
      <c r="D171" s="8">
        <f>IF(ISERROR(VLOOKUP($F171,Risk_Assessment!$A:$N,11,FALSE)),"",VLOOKUP($F171,Risk_Assessment!$A:$N,11,FALSE))</f>
        <v>0</v>
      </c>
      <c r="E171" s="8">
        <f>IF(ISERROR(VLOOKUP($F171,Risk_Assessment!$A:$N,12,FALSE)),"",VLOOKUP($F171,Risk_Assessment!$A:$N,12,FALSE))</f>
        <v>4</v>
      </c>
      <c r="F171" s="11" t="str">
        <f t="shared" si="12"/>
        <v>TBC167</v>
      </c>
      <c r="G171" s="11">
        <f t="shared" si="11"/>
        <v>167</v>
      </c>
    </row>
    <row r="172" spans="1:7" ht="31.5" customHeight="1" x14ac:dyDescent="0.25">
      <c r="A172" s="8" t="str">
        <f>IF(ISERROR(VLOOKUP($F172,Risk_Assessment!$A:$N,13,FALSE)),"",VLOOKUP($F172,Risk_Assessment!$A:$N,13,FALSE))</f>
        <v>TBC</v>
      </c>
      <c r="B172" s="8" t="str">
        <f>IF(ISERROR(VLOOKUP($F172,Risk_Assessment!$A:$N,7,FALSE)),"",VLOOKUP($F172,Risk_Assessment!$A:$N,7,FALSE))</f>
        <v>W3</v>
      </c>
      <c r="C172" s="8" t="str">
        <f>IF(ISERROR(VLOOKUP($F172,Risk_Assessment!$A:$N,8,FALSE)),"",VLOOKUP($F172,Risk_Assessment!$A:$N,8,FALSE))</f>
        <v>Is the integrity of the reservoir suitably robust against damage by weather or animals?</v>
      </c>
      <c r="D172" s="8">
        <f>IF(ISERROR(VLOOKUP($F172,Risk_Assessment!$A:$N,11,FALSE)),"",VLOOKUP($F172,Risk_Assessment!$A:$N,11,FALSE))</f>
        <v>0</v>
      </c>
      <c r="E172" s="8">
        <f>IF(ISERROR(VLOOKUP($F172,Risk_Assessment!$A:$N,12,FALSE)),"",VLOOKUP($F172,Risk_Assessment!$A:$N,12,FALSE))</f>
        <v>4</v>
      </c>
      <c r="F172" s="11" t="str">
        <f t="shared" si="12"/>
        <v>TBC168</v>
      </c>
      <c r="G172" s="11">
        <f t="shared" si="11"/>
        <v>168</v>
      </c>
    </row>
    <row r="173" spans="1:7" ht="31.5" customHeight="1" x14ac:dyDescent="0.25">
      <c r="A173" s="8" t="str">
        <f>IF(ISERROR(VLOOKUP($F173,Risk_Assessment!$A:$N,13,FALSE)),"",VLOOKUP($F173,Risk_Assessment!$A:$N,13,FALSE))</f>
        <v>TBC</v>
      </c>
      <c r="B173" s="8" t="str">
        <f>IF(ISERROR(VLOOKUP($F173,Risk_Assessment!$A:$N,7,FALSE)),"",VLOOKUP($F173,Risk_Assessment!$A:$N,7,FALSE))</f>
        <v>W4</v>
      </c>
      <c r="C173" s="8" t="str">
        <f>IF(ISERROR(VLOOKUP($F173,Risk_Assessment!$A:$N,8,FALSE)),"",VLOOKUP($F173,Risk_Assessment!$A:$N,8,FALSE))</f>
        <v>Are there any waste water pipes, or waste water storage tanks adjacent to the tanks/reservoirs?</v>
      </c>
      <c r="D173" s="8">
        <f>IF(ISERROR(VLOOKUP($F173,Risk_Assessment!$A:$N,11,FALSE)),"",VLOOKUP($F173,Risk_Assessment!$A:$N,11,FALSE))</f>
        <v>0</v>
      </c>
      <c r="E173" s="8">
        <f>IF(ISERROR(VLOOKUP($F173,Risk_Assessment!$A:$N,12,FALSE)),"",VLOOKUP($F173,Risk_Assessment!$A:$N,12,FALSE))</f>
        <v>4</v>
      </c>
      <c r="F173" s="11" t="str">
        <f t="shared" si="12"/>
        <v>TBC169</v>
      </c>
      <c r="G173" s="11">
        <f t="shared" si="11"/>
        <v>169</v>
      </c>
    </row>
    <row r="174" spans="1:7" ht="31.5" customHeight="1" x14ac:dyDescent="0.25">
      <c r="A174" s="8" t="str">
        <f>IF(ISERROR(VLOOKUP($F174,Risk_Assessment!$A:$N,13,FALSE)),"",VLOOKUP($F174,Risk_Assessment!$A:$N,13,FALSE))</f>
        <v>TBC</v>
      </c>
      <c r="B174" s="8" t="str">
        <f>IF(ISERROR(VLOOKUP($F174,Risk_Assessment!$A:$N,7,FALSE)),"",VLOOKUP($F174,Risk_Assessment!$A:$N,7,FALSE))</f>
        <v>W5</v>
      </c>
      <c r="C174" s="8" t="str">
        <f>IF(ISERROR(VLOOKUP($F174,Risk_Assessment!$A:$N,8,FALSE)),"",VLOOKUP($F174,Risk_Assessment!$A:$N,8,FALSE))</f>
        <v>Are there any unprotected or inadequately protected access covers and/or vents?</v>
      </c>
      <c r="D174" s="8">
        <f>IF(ISERROR(VLOOKUP($F174,Risk_Assessment!$A:$N,11,FALSE)),"",VLOOKUP($F174,Risk_Assessment!$A:$N,11,FALSE))</f>
        <v>0</v>
      </c>
      <c r="E174" s="8">
        <f>IF(ISERROR(VLOOKUP($F174,Risk_Assessment!$A:$N,12,FALSE)),"",VLOOKUP($F174,Risk_Assessment!$A:$N,12,FALSE))</f>
        <v>4</v>
      </c>
      <c r="F174" s="11" t="str">
        <f t="shared" si="12"/>
        <v>TBC170</v>
      </c>
      <c r="G174" s="11">
        <f t="shared" si="11"/>
        <v>170</v>
      </c>
    </row>
    <row r="175" spans="1:7" ht="31.5" customHeight="1" x14ac:dyDescent="0.25">
      <c r="A175" s="8" t="str">
        <f>IF(ISERROR(VLOOKUP($F175,Risk_Assessment!$A:$N,13,FALSE)),"",VLOOKUP($F175,Risk_Assessment!$A:$N,13,FALSE))</f>
        <v>TBC</v>
      </c>
      <c r="B175" s="8" t="str">
        <f>IF(ISERROR(VLOOKUP($F175,Risk_Assessment!$A:$N,7,FALSE)),"",VLOOKUP($F175,Risk_Assessment!$A:$N,7,FALSE))</f>
        <v>W6</v>
      </c>
      <c r="C175" s="8" t="str">
        <f>IF(ISERROR(VLOOKUP($F175,Risk_Assessment!$A:$N,8,FALSE)),"",VLOOKUP($F175,Risk_Assessment!$A:$N,8,FALSE))</f>
        <v>Are any treated water reservoirs adequately protected against solar heat gain, vandalism (deliberate contamination of treated water and unauthorised access)?</v>
      </c>
      <c r="D175" s="8">
        <f>IF(ISERROR(VLOOKUP($F175,Risk_Assessment!$A:$N,11,FALSE)),"",VLOOKUP($F175,Risk_Assessment!$A:$N,11,FALSE))</f>
        <v>0</v>
      </c>
      <c r="E175" s="8">
        <f>IF(ISERROR(VLOOKUP($F175,Risk_Assessment!$A:$N,12,FALSE)),"",VLOOKUP($F175,Risk_Assessment!$A:$N,12,FALSE))</f>
        <v>4</v>
      </c>
      <c r="F175" s="11" t="str">
        <f t="shared" si="12"/>
        <v>TBC171</v>
      </c>
      <c r="G175" s="11">
        <f t="shared" si="11"/>
        <v>171</v>
      </c>
    </row>
    <row r="176" spans="1:7" ht="31.5" customHeight="1" x14ac:dyDescent="0.25">
      <c r="A176" s="8" t="str">
        <f>IF(ISERROR(VLOOKUP($F176,Risk_Assessment!$A:$N,13,FALSE)),"",VLOOKUP($F176,Risk_Assessment!$A:$N,13,FALSE))</f>
        <v>TBC</v>
      </c>
      <c r="B176" s="8" t="str">
        <f>IF(ISERROR(VLOOKUP($F176,Risk_Assessment!$A:$N,7,FALSE)),"",VLOOKUP($F176,Risk_Assessment!$A:$N,7,FALSE))</f>
        <v>W7</v>
      </c>
      <c r="C176" s="8" t="str">
        <f>IF(ISERROR(VLOOKUP($F176,Risk_Assessment!$A:$N,8,FALSE)),"",VLOOKUP($F176,Risk_Assessment!$A:$N,8,FALSE))</f>
        <v>Is there a stock-proof fence around any inspection chambers?</v>
      </c>
      <c r="D176" s="8">
        <f>IF(ISERROR(VLOOKUP($F176,Risk_Assessment!$A:$N,11,FALSE)),"",VLOOKUP($F176,Risk_Assessment!$A:$N,11,FALSE))</f>
        <v>0</v>
      </c>
      <c r="E176" s="8">
        <f>IF(ISERROR(VLOOKUP($F176,Risk_Assessment!$A:$N,12,FALSE)),"",VLOOKUP($F176,Risk_Assessment!$A:$N,12,FALSE))</f>
        <v>4</v>
      </c>
      <c r="F176" s="11" t="str">
        <f t="shared" si="12"/>
        <v>TBC172</v>
      </c>
      <c r="G176" s="11">
        <f t="shared" si="11"/>
        <v>172</v>
      </c>
    </row>
    <row r="177" spans="1:7" ht="31.5" customHeight="1" x14ac:dyDescent="0.25">
      <c r="A177" s="8" t="str">
        <f>IF(ISERROR(VLOOKUP($F177,Risk_Assessment!$A:$N,13,FALSE)),"",VLOOKUP($F177,Risk_Assessment!$A:$N,13,FALSE))</f>
        <v>TBC</v>
      </c>
      <c r="B177" s="8" t="str">
        <f>IF(ISERROR(VLOOKUP($F177,Risk_Assessment!$A:$N,7,FALSE)),"",VLOOKUP($F177,Risk_Assessment!$A:$N,7,FALSE))</f>
        <v>W8</v>
      </c>
      <c r="C177" s="8" t="str">
        <f>IF(ISERROR(VLOOKUP($F177,Risk_Assessment!$A:$N,8,FALSE)),"",VLOOKUP($F177,Risk_Assessment!$A:$N,8,FALSE))</f>
        <v>Are the reservoirs regularly maintained and cleaned with appropriate records?</v>
      </c>
      <c r="D177" s="8">
        <f>IF(ISERROR(VLOOKUP($F177,Risk_Assessment!$A:$N,11,FALSE)),"",VLOOKUP($F177,Risk_Assessment!$A:$N,11,FALSE))</f>
        <v>0</v>
      </c>
      <c r="E177" s="8">
        <f>IF(ISERROR(VLOOKUP($F177,Risk_Assessment!$A:$N,12,FALSE)),"",VLOOKUP($F177,Risk_Assessment!$A:$N,12,FALSE))</f>
        <v>4</v>
      </c>
      <c r="F177" s="11" t="str">
        <f t="shared" si="12"/>
        <v>TBC173</v>
      </c>
      <c r="G177" s="11">
        <f t="shared" si="11"/>
        <v>173</v>
      </c>
    </row>
    <row r="178" spans="1:7" ht="31.5" customHeight="1" x14ac:dyDescent="0.25">
      <c r="A178" s="8" t="str">
        <f>IF(ISERROR(VLOOKUP($F178,Risk_Assessment!$A:$N,13,FALSE)),"",VLOOKUP($F178,Risk_Assessment!$A:$N,13,FALSE))</f>
        <v>TBC</v>
      </c>
      <c r="B178" s="8" t="str">
        <f>IF(ISERROR(VLOOKUP($F178,Risk_Assessment!$A:$N,7,FALSE)),"",VLOOKUP($F178,Risk_Assessment!$A:$N,7,FALSE))</f>
        <v>W9</v>
      </c>
      <c r="C178" s="8" t="str">
        <f>IF(ISERROR(VLOOKUP($F178,Risk_Assessment!$A:$N,8,FALSE)),"",VLOOKUP($F178,Risk_Assessment!$A:$N,8,FALSE))</f>
        <v>Is there a regular turn over of water, such that the capacity of the storage vessel matches demand?</v>
      </c>
      <c r="D178" s="8">
        <f>IF(ISERROR(VLOOKUP($F178,Risk_Assessment!$A:$N,11,FALSE)),"",VLOOKUP($F178,Risk_Assessment!$A:$N,11,FALSE))</f>
        <v>0</v>
      </c>
      <c r="E178" s="8">
        <f>IF(ISERROR(VLOOKUP($F178,Risk_Assessment!$A:$N,12,FALSE)),"",VLOOKUP($F178,Risk_Assessment!$A:$N,12,FALSE))</f>
        <v>3</v>
      </c>
      <c r="F178" s="11" t="str">
        <f t="shared" si="12"/>
        <v>TBC174</v>
      </c>
      <c r="G178" s="11">
        <f t="shared" si="11"/>
        <v>174</v>
      </c>
    </row>
    <row r="179" spans="1:7" ht="31.5" customHeight="1" x14ac:dyDescent="0.25">
      <c r="A179" s="8" t="str">
        <f>IF(ISERROR(VLOOKUP($F179,Risk_Assessment!$A:$N,13,FALSE)),"",VLOOKUP($F179,Risk_Assessment!$A:$N,13,FALSE))</f>
        <v>TBC</v>
      </c>
      <c r="B179" s="8" t="str">
        <f>IF(ISERROR(VLOOKUP($F179,Risk_Assessment!$A:$N,7,FALSE)),"",VLOOKUP($F179,Risk_Assessment!$A:$N,7,FALSE))</f>
        <v>X1</v>
      </c>
      <c r="C179" s="8" t="str">
        <f>IF(ISERROR(VLOOKUP($F179,Risk_Assessment!$A:$N,8,FALSE)),"",VLOOKUP($F179,Risk_Assessment!$A:$N,8,FALSE))</f>
        <v>Is the drinking water supply to any customer premises (kitchen tap) supplied via a loft tank? Note; there is no need to inspect loft tanks, just ask for evidence. If no, move on to question X4.</v>
      </c>
      <c r="D179" s="8">
        <f>IF(ISERROR(VLOOKUP($F179,Risk_Assessment!$A:$N,11,FALSE)),"",VLOOKUP($F179,Risk_Assessment!$A:$N,11,FALSE))</f>
        <v>0</v>
      </c>
      <c r="E179" s="8">
        <f>IF(ISERROR(VLOOKUP($F179,Risk_Assessment!$A:$N,12,FALSE)),"",VLOOKUP($F179,Risk_Assessment!$A:$N,12,FALSE))</f>
        <v>5</v>
      </c>
      <c r="F179" s="11" t="str">
        <f t="shared" si="12"/>
        <v>TBC175</v>
      </c>
      <c r="G179" s="11">
        <f t="shared" si="11"/>
        <v>175</v>
      </c>
    </row>
    <row r="180" spans="1:7" ht="31.5" customHeight="1" x14ac:dyDescent="0.25">
      <c r="A180" s="8" t="str">
        <f>IF(ISERROR(VLOOKUP($F180,Risk_Assessment!$A:$N,13,FALSE)),"",VLOOKUP($F180,Risk_Assessment!$A:$N,13,FALSE))</f>
        <v>TBC</v>
      </c>
      <c r="B180" s="8" t="str">
        <f>IF(ISERROR(VLOOKUP($F180,Risk_Assessment!$A:$N,7,FALSE)),"",VLOOKUP($F180,Risk_Assessment!$A:$N,7,FALSE))</f>
        <v>X2</v>
      </c>
      <c r="C180" s="8" t="str">
        <f>IF(ISERROR(VLOOKUP($F180,Risk_Assessment!$A:$N,8,FALSE)),"",VLOOKUP($F180,Risk_Assessment!$A:$N,8,FALSE))</f>
        <v>If yes, do all loft tanks have a robust vermin proof cover?</v>
      </c>
      <c r="D180" s="8">
        <f>IF(ISERROR(VLOOKUP($F180,Risk_Assessment!$A:$N,11,FALSE)),"",VLOOKUP($F180,Risk_Assessment!$A:$N,11,FALSE))</f>
        <v>0</v>
      </c>
      <c r="E180" s="8">
        <f>IF(ISERROR(VLOOKUP($F180,Risk_Assessment!$A:$N,12,FALSE)),"",VLOOKUP($F180,Risk_Assessment!$A:$N,12,FALSE))</f>
        <v>4</v>
      </c>
      <c r="F180" s="11" t="str">
        <f t="shared" si="12"/>
        <v>TBC176</v>
      </c>
      <c r="G180" s="11">
        <f t="shared" si="11"/>
        <v>176</v>
      </c>
    </row>
    <row r="181" spans="1:7" ht="31.5" customHeight="1" x14ac:dyDescent="0.25">
      <c r="A181" s="8" t="str">
        <f>IF(ISERROR(VLOOKUP($F181,Risk_Assessment!$A:$N,13,FALSE)),"",VLOOKUP($F181,Risk_Assessment!$A:$N,13,FALSE))</f>
        <v>TBC</v>
      </c>
      <c r="B181" s="8" t="str">
        <f>IF(ISERROR(VLOOKUP($F181,Risk_Assessment!$A:$N,7,FALSE)),"",VLOOKUP($F181,Risk_Assessment!$A:$N,7,FALSE))</f>
        <v>X3</v>
      </c>
      <c r="C181" s="8" t="str">
        <f>IF(ISERROR(VLOOKUP($F181,Risk_Assessment!$A:$N,8,FALSE)),"",VLOOKUP($F181,Risk_Assessment!$A:$N,8,FALSE))</f>
        <v>If yes, is there evidence the loft tanks are cleaned at least once per year?</v>
      </c>
      <c r="D181" s="8">
        <f>IF(ISERROR(VLOOKUP($F181,Risk_Assessment!$A:$N,11,FALSE)),"",VLOOKUP($F181,Risk_Assessment!$A:$N,11,FALSE))</f>
        <v>0</v>
      </c>
      <c r="E181" s="8">
        <f>IF(ISERROR(VLOOKUP($F181,Risk_Assessment!$A:$N,12,FALSE)),"",VLOOKUP($F181,Risk_Assessment!$A:$N,12,FALSE))</f>
        <v>3</v>
      </c>
      <c r="F181" s="11" t="str">
        <f t="shared" si="12"/>
        <v>TBC177</v>
      </c>
      <c r="G181" s="11">
        <f t="shared" si="11"/>
        <v>177</v>
      </c>
    </row>
    <row r="182" spans="1:7" ht="31.5" customHeight="1" x14ac:dyDescent="0.25">
      <c r="A182" s="8" t="str">
        <f>IF(ISERROR(VLOOKUP($F182,Risk_Assessment!$A:$N,13,FALSE)),"",VLOOKUP($F182,Risk_Assessment!$A:$N,13,FALSE))</f>
        <v>TBC</v>
      </c>
      <c r="B182" s="8" t="str">
        <f>IF(ISERROR(VLOOKUP($F182,Risk_Assessment!$A:$N,7,FALSE)),"",VLOOKUP($F182,Risk_Assessment!$A:$N,7,FALSE))</f>
        <v>X4</v>
      </c>
      <c r="C182" s="8" t="str">
        <f>IF(ISERROR(VLOOKUP($F182,Risk_Assessment!$A:$N,8,FALSE)),"",VLOOKUP($F182,Risk_Assessment!$A:$N,8,FALSE))</f>
        <v>Is there any lead pipe work within the properties?</v>
      </c>
      <c r="D182" s="8">
        <f>IF(ISERROR(VLOOKUP($F182,Risk_Assessment!$A:$N,11,FALSE)),"",VLOOKUP($F182,Risk_Assessment!$A:$N,11,FALSE))</f>
        <v>0</v>
      </c>
      <c r="E182" s="8">
        <f>IF(ISERROR(VLOOKUP($F182,Risk_Assessment!$A:$N,12,FALSE)),"",VLOOKUP($F182,Risk_Assessment!$A:$N,12,FALSE))</f>
        <v>4</v>
      </c>
      <c r="F182" s="11" t="str">
        <f t="shared" si="12"/>
        <v>TBC178</v>
      </c>
      <c r="G182" s="11">
        <f t="shared" si="11"/>
        <v>178</v>
      </c>
    </row>
    <row r="183" spans="1:7" ht="31.5" customHeight="1" x14ac:dyDescent="0.25">
      <c r="A183" s="8" t="str">
        <f>IF(ISERROR(VLOOKUP($F183,Risk_Assessment!$A:$N,13,FALSE)),"",VLOOKUP($F183,Risk_Assessment!$A:$N,13,FALSE))</f>
        <v>TBC</v>
      </c>
      <c r="B183" s="8" t="str">
        <f>IF(ISERROR(VLOOKUP($F183,Risk_Assessment!$A:$N,7,FALSE)),"",VLOOKUP($F183,Risk_Assessment!$A:$N,7,FALSE))</f>
        <v>X5</v>
      </c>
      <c r="C183" s="8" t="str">
        <f>IF(ISERROR(VLOOKUP($F183,Risk_Assessment!$A:$N,8,FALSE)),"",VLOOKUP($F183,Risk_Assessment!$A:$N,8,FALSE))</f>
        <v>Is the water at the consumers tap clear, taste and odour-free?</v>
      </c>
      <c r="D183" s="8">
        <f>IF(ISERROR(VLOOKUP($F183,Risk_Assessment!$A:$N,11,FALSE)),"",VLOOKUP($F183,Risk_Assessment!$A:$N,11,FALSE))</f>
        <v>0</v>
      </c>
      <c r="E183" s="8">
        <f>IF(ISERROR(VLOOKUP($F183,Risk_Assessment!$A:$N,12,FALSE)),"",VLOOKUP($F183,Risk_Assessment!$A:$N,12,FALSE))</f>
        <v>2</v>
      </c>
      <c r="F183" s="11" t="str">
        <f t="shared" si="12"/>
        <v>TBC179</v>
      </c>
      <c r="G183" s="11">
        <f t="shared" si="11"/>
        <v>179</v>
      </c>
    </row>
    <row r="184" spans="1:7" ht="31.5" customHeight="1" x14ac:dyDescent="0.25">
      <c r="A184" s="8" t="str">
        <f>IF(ISERROR(VLOOKUP($F184,Risk_Assessment!$A:$N,13,FALSE)),"",VLOOKUP($F184,Risk_Assessment!$A:$N,13,FALSE))</f>
        <v>TBC</v>
      </c>
      <c r="B184" s="8" t="str">
        <f>IF(ISERROR(VLOOKUP($F184,Risk_Assessment!$A:$N,7,FALSE)),"",VLOOKUP($F184,Risk_Assessment!$A:$N,7,FALSE))</f>
        <v>X6</v>
      </c>
      <c r="C184" s="8" t="str">
        <f>IF(ISERROR(VLOOKUP($F184,Risk_Assessment!$A:$N,8,FALSE)),"",VLOOKUP($F184,Risk_Assessment!$A:$N,8,FALSE))</f>
        <v>Is there adequate backflow protection for any rainwater harvesting systems in place at any of the properties?</v>
      </c>
      <c r="D184" s="8">
        <f>IF(ISERROR(VLOOKUP($F184,Risk_Assessment!$A:$N,11,FALSE)),"",VLOOKUP($F184,Risk_Assessment!$A:$N,11,FALSE))</f>
        <v>0</v>
      </c>
      <c r="E184" s="8">
        <f>IF(ISERROR(VLOOKUP($F184,Risk_Assessment!$A:$N,12,FALSE)),"",VLOOKUP($F184,Risk_Assessment!$A:$N,12,FALSE))</f>
        <v>5</v>
      </c>
      <c r="F184" s="11" t="str">
        <f t="shared" si="12"/>
        <v>TBC180</v>
      </c>
      <c r="G184" s="11">
        <f t="shared" si="11"/>
        <v>180</v>
      </c>
    </row>
    <row r="185" spans="1:7" ht="31.5" customHeight="1" x14ac:dyDescent="0.25">
      <c r="A185" s="8" t="str">
        <f>IF(ISERROR(VLOOKUP($F185,Risk_Assessment!$A:$N,13,FALSE)),"",VLOOKUP($F185,Risk_Assessment!$A:$N,13,FALSE))</f>
        <v>TBC</v>
      </c>
      <c r="B185" s="8" t="str">
        <f>IF(ISERROR(VLOOKUP($F185,Risk_Assessment!$A:$N,7,FALSE)),"",VLOOKUP($F185,Risk_Assessment!$A:$N,7,FALSE))</f>
        <v>Y1</v>
      </c>
      <c r="C185" s="8" t="str">
        <f>IF(ISERROR(VLOOKUP($F185,Risk_Assessment!$A:$N,8,FALSE)),"",VLOOKUP($F185,Risk_Assessment!$A:$N,8,FALSE))</f>
        <v>Is the treatment system maintained to the manufacturer's instructions (filter changeover, cleaning)?</v>
      </c>
      <c r="D185" s="8">
        <f>IF(ISERROR(VLOOKUP($F185,Risk_Assessment!$A:$N,11,FALSE)),"",VLOOKUP($F185,Risk_Assessment!$A:$N,11,FALSE))</f>
        <v>0</v>
      </c>
      <c r="E185" s="8">
        <f>IF(ISERROR(VLOOKUP($F185,Risk_Assessment!$A:$N,12,FALSE)),"",VLOOKUP($F185,Risk_Assessment!$A:$N,12,FALSE))</f>
        <v>5</v>
      </c>
      <c r="F185" s="11" t="str">
        <f t="shared" si="12"/>
        <v>TBC181</v>
      </c>
      <c r="G185" s="11">
        <f t="shared" si="11"/>
        <v>181</v>
      </c>
    </row>
    <row r="186" spans="1:7" ht="31.5" customHeight="1" x14ac:dyDescent="0.25">
      <c r="A186" s="8" t="str">
        <f>IF(ISERROR(VLOOKUP($F186,Risk_Assessment!$A:$N,13,FALSE)),"",VLOOKUP($F186,Risk_Assessment!$A:$N,13,FALSE))</f>
        <v>TBC</v>
      </c>
      <c r="B186" s="8" t="str">
        <f>IF(ISERROR(VLOOKUP($F186,Risk_Assessment!$A:$N,7,FALSE)),"",VLOOKUP($F186,Risk_Assessment!$A:$N,7,FALSE))</f>
        <v>Y2</v>
      </c>
      <c r="C186" s="8" t="str">
        <f>IF(ISERROR(VLOOKUP($F186,Risk_Assessment!$A:$N,8,FALSE)),"",VLOOKUP($F186,Risk_Assessment!$A:$N,8,FALSE))</f>
        <v>Is the design of the individual treatment system appropriate for the nature of  the raw water quality?</v>
      </c>
      <c r="D186" s="8">
        <f>IF(ISERROR(VLOOKUP($F186,Risk_Assessment!$A:$N,11,FALSE)),"",VLOOKUP($F186,Risk_Assessment!$A:$N,11,FALSE))</f>
        <v>0</v>
      </c>
      <c r="E186" s="8">
        <f>IF(ISERROR(VLOOKUP($F186,Risk_Assessment!$A:$N,12,FALSE)),"",VLOOKUP($F186,Risk_Assessment!$A:$N,12,FALSE))</f>
        <v>5</v>
      </c>
      <c r="F186" s="11" t="str">
        <f t="shared" si="12"/>
        <v>TBC182</v>
      </c>
      <c r="G186" s="11">
        <f t="shared" si="11"/>
        <v>182</v>
      </c>
    </row>
    <row r="187" spans="1:7" ht="31.5" customHeight="1" x14ac:dyDescent="0.25">
      <c r="A187" s="8" t="str">
        <f>IF(ISERROR(VLOOKUP($F187,Risk_Assessment!$A:$N,13,FALSE)),"",VLOOKUP($F187,Risk_Assessment!$A:$N,13,FALSE))</f>
        <v>TBC</v>
      </c>
      <c r="B187" s="8" t="str">
        <f>IF(ISERROR(VLOOKUP($F187,Risk_Assessment!$A:$N,7,FALSE)),"",VLOOKUP($F187,Risk_Assessment!$A:$N,7,FALSE))</f>
        <v>Z1</v>
      </c>
      <c r="C187" s="8" t="str">
        <f>IF(ISERROR(VLOOKUP($F187,Risk_Assessment!$A:$N,8,FALSE)),"",VLOOKUP($F187,Risk_Assessment!$A:$N,8,FALSE))</f>
        <v>CONFIDENCE IN MANAGEMENT?    To determine the risk rating for this section, answer questions Z2 to Z27 to inform the answer to Z1.There should only one risk rating for this section in Z1.</v>
      </c>
      <c r="D187" s="8">
        <f>IF(ISERROR(VLOOKUP($F187,Risk_Assessment!$A:$N,11,FALSE)),"",VLOOKUP($F187,Risk_Assessment!$A:$N,11,FALSE))</f>
        <v>0</v>
      </c>
      <c r="E187" s="8">
        <f>IF(ISERROR(VLOOKUP($F187,Risk_Assessment!$A:$N,12,FALSE)),"",VLOOKUP($F187,Risk_Assessment!$A:$N,12,FALSE))</f>
        <v>5</v>
      </c>
      <c r="F187" s="11" t="str">
        <f t="shared" si="12"/>
        <v>TBC183</v>
      </c>
      <c r="G187" s="11">
        <f t="shared" si="11"/>
        <v>183</v>
      </c>
    </row>
    <row r="188" spans="1:7" ht="31.5" customHeight="1" x14ac:dyDescent="0.25">
      <c r="A188" s="8" t="str">
        <f>IF(ISERROR(VLOOKUP($F188,Risk_Assessment!$A:$N,13,FALSE)),"",VLOOKUP($F188,Risk_Assessment!$A:$N,13,FALSE))</f>
        <v>TBC</v>
      </c>
      <c r="B188" s="8" t="str">
        <f>IF(ISERROR(VLOOKUP($F188,Risk_Assessment!$A:$N,7,FALSE)),"",VLOOKUP($F188,Risk_Assessment!$A:$N,7,FALSE))</f>
        <v>Z2</v>
      </c>
      <c r="C188" s="8" t="str">
        <f>IF(ISERROR(VLOOKUP($F188,Risk_Assessment!$A:$N,8,FALSE)),"",VLOOKUP($F188,Risk_Assessment!$A:$N,8,FALSE))</f>
        <v>Are records kept of key checks e.g. Equipment maintenance, site inspections, on-site tests, etc</v>
      </c>
      <c r="D188" s="8">
        <f>IF(ISERROR(VLOOKUP($F188,Risk_Assessment!$A:$N,11,FALSE)),"",VLOOKUP($F188,Risk_Assessment!$A:$N,11,FALSE))</f>
        <v>0</v>
      </c>
      <c r="E188" s="8">
        <f>IF(ISERROR(VLOOKUP($F188,Risk_Assessment!$A:$N,12,FALSE)),"",VLOOKUP($F188,Risk_Assessment!$A:$N,12,FALSE))</f>
        <v>0</v>
      </c>
      <c r="F188" s="11" t="str">
        <f t="shared" si="12"/>
        <v>TBC184</v>
      </c>
      <c r="G188" s="11">
        <f t="shared" si="11"/>
        <v>184</v>
      </c>
    </row>
    <row r="189" spans="1:7" ht="31.5" customHeight="1" x14ac:dyDescent="0.25">
      <c r="A189" s="8" t="str">
        <f>IF(ISERROR(VLOOKUP($F189,Risk_Assessment!$A:$N,13,FALSE)),"",VLOOKUP($F189,Risk_Assessment!$A:$N,13,FALSE))</f>
        <v>TBC</v>
      </c>
      <c r="B189" s="8" t="str">
        <f>IF(ISERROR(VLOOKUP($F189,Risk_Assessment!$A:$N,7,FALSE)),"",VLOOKUP($F189,Risk_Assessment!$A:$N,7,FALSE))</f>
        <v>Z3</v>
      </c>
      <c r="C189" s="8" t="str">
        <f>IF(ISERROR(VLOOKUP($F189,Risk_Assessment!$A:$N,8,FALSE)),"",VLOOKUP($F189,Risk_Assessment!$A:$N,8,FALSE))</f>
        <v>Are there written procedures for the operation and maintenance of equipment?</v>
      </c>
      <c r="D189" s="8">
        <f>IF(ISERROR(VLOOKUP($F189,Risk_Assessment!$A:$N,11,FALSE)),"",VLOOKUP($F189,Risk_Assessment!$A:$N,11,FALSE))</f>
        <v>0</v>
      </c>
      <c r="E189" s="8">
        <f>IF(ISERROR(VLOOKUP($F189,Risk_Assessment!$A:$N,12,FALSE)),"",VLOOKUP($F189,Risk_Assessment!$A:$N,12,FALSE))</f>
        <v>0</v>
      </c>
      <c r="F189" s="11" t="str">
        <f t="shared" si="12"/>
        <v>TBC185</v>
      </c>
      <c r="G189" s="11">
        <f t="shared" si="11"/>
        <v>185</v>
      </c>
    </row>
    <row r="190" spans="1:7" ht="31.5" customHeight="1" x14ac:dyDescent="0.25">
      <c r="A190" s="8" t="str">
        <f>IF(ISERROR(VLOOKUP($F190,Risk_Assessment!$A:$N,13,FALSE)),"",VLOOKUP($F190,Risk_Assessment!$A:$N,13,FALSE))</f>
        <v>TBC</v>
      </c>
      <c r="B190" s="8" t="str">
        <f>IF(ISERROR(VLOOKUP($F190,Risk_Assessment!$A:$N,7,FALSE)),"",VLOOKUP($F190,Risk_Assessment!$A:$N,7,FALSE))</f>
        <v>Z4</v>
      </c>
      <c r="C190" s="8" t="str">
        <f>IF(ISERROR(VLOOKUP($F190,Risk_Assessment!$A:$N,8,FALSE)),"",VLOOKUP($F190,Risk_Assessment!$A:$N,8,FALSE))</f>
        <v>Are there procedures for responding to alarms, monitors, on-site tests?</v>
      </c>
      <c r="D190" s="8">
        <f>IF(ISERROR(VLOOKUP($F190,Risk_Assessment!$A:$N,11,FALSE)),"",VLOOKUP($F190,Risk_Assessment!$A:$N,11,FALSE))</f>
        <v>0</v>
      </c>
      <c r="E190" s="8">
        <f>IF(ISERROR(VLOOKUP($F190,Risk_Assessment!$A:$N,12,FALSE)),"",VLOOKUP($F190,Risk_Assessment!$A:$N,12,FALSE))</f>
        <v>0</v>
      </c>
      <c r="F190" s="11" t="str">
        <f t="shared" si="12"/>
        <v>TBC186</v>
      </c>
      <c r="G190" s="11">
        <f t="shared" si="11"/>
        <v>186</v>
      </c>
    </row>
    <row r="191" spans="1:7" ht="31.5" customHeight="1" x14ac:dyDescent="0.25">
      <c r="A191" s="8" t="str">
        <f>IF(ISERROR(VLOOKUP($F191,Risk_Assessment!$A:$N,13,FALSE)),"",VLOOKUP($F191,Risk_Assessment!$A:$N,13,FALSE))</f>
        <v>TBC</v>
      </c>
      <c r="B191" s="8" t="str">
        <f>IF(ISERROR(VLOOKUP($F191,Risk_Assessment!$A:$N,7,FALSE)),"",VLOOKUP($F191,Risk_Assessment!$A:$N,7,FALSE))</f>
        <v>Z5</v>
      </c>
      <c r="C191" s="8" t="str">
        <f>IF(ISERROR(VLOOKUP($F191,Risk_Assessment!$A:$N,8,FALSE)),"",VLOOKUP($F191,Risk_Assessment!$A:$N,8,FALSE))</f>
        <v>Is there a written procedure for installations, pipe repairs and maintenance to protect against microbial contamination?</v>
      </c>
      <c r="D191" s="8">
        <f>IF(ISERROR(VLOOKUP($F191,Risk_Assessment!$A:$N,11,FALSE)),"",VLOOKUP($F191,Risk_Assessment!$A:$N,11,FALSE))</f>
        <v>0</v>
      </c>
      <c r="E191" s="8">
        <f>IF(ISERROR(VLOOKUP($F191,Risk_Assessment!$A:$N,12,FALSE)),"",VLOOKUP($F191,Risk_Assessment!$A:$N,12,FALSE))</f>
        <v>0</v>
      </c>
      <c r="F191" s="11" t="str">
        <f t="shared" si="12"/>
        <v>TBC187</v>
      </c>
      <c r="G191" s="11">
        <f t="shared" si="11"/>
        <v>187</v>
      </c>
    </row>
    <row r="192" spans="1:7" ht="31.5" customHeight="1" x14ac:dyDescent="0.25">
      <c r="A192" s="8" t="str">
        <f>IF(ISERROR(VLOOKUP($F192,Risk_Assessment!$A:$N,13,FALSE)),"",VLOOKUP($F192,Risk_Assessment!$A:$N,13,FALSE))</f>
        <v>TBC</v>
      </c>
      <c r="B192" s="8" t="str">
        <f>IF(ISERROR(VLOOKUP($F192,Risk_Assessment!$A:$N,7,FALSE)),"",VLOOKUP($F192,Risk_Assessment!$A:$N,7,FALSE))</f>
        <v>Z6</v>
      </c>
      <c r="C192" s="8" t="str">
        <f>IF(ISERROR(VLOOKUP($F192,Risk_Assessment!$A:$N,8,FALSE)),"",VLOOKUP($F192,Risk_Assessment!$A:$N,8,FALSE))</f>
        <v>Do operators have adequate (even if informal) general hygiene awareness?</v>
      </c>
      <c r="D192" s="8">
        <f>IF(ISERROR(VLOOKUP($F192,Risk_Assessment!$A:$N,11,FALSE)),"",VLOOKUP($F192,Risk_Assessment!$A:$N,11,FALSE))</f>
        <v>0</v>
      </c>
      <c r="E192" s="8">
        <f>IF(ISERROR(VLOOKUP($F192,Risk_Assessment!$A:$N,12,FALSE)),"",VLOOKUP($F192,Risk_Assessment!$A:$N,12,FALSE))</f>
        <v>0</v>
      </c>
      <c r="F192" s="11" t="str">
        <f>CONCATENATE($B$2,G192)</f>
        <v>TBC188</v>
      </c>
      <c r="G192" s="11">
        <f t="shared" si="11"/>
        <v>188</v>
      </c>
    </row>
    <row r="193" spans="1:7" ht="31.5" customHeight="1" x14ac:dyDescent="0.25">
      <c r="A193" s="8" t="str">
        <f>IF(ISERROR(VLOOKUP($F193,Risk_Assessment!$A:$N,13,FALSE)),"",VLOOKUP($F193,Risk_Assessment!$A:$N,13,FALSE))</f>
        <v>TBC</v>
      </c>
      <c r="B193" s="8" t="str">
        <f>IF(ISERROR(VLOOKUP($F193,Risk_Assessment!$A:$N,7,FALSE)),"",VLOOKUP($F193,Risk_Assessment!$A:$N,7,FALSE))</f>
        <v>Z7</v>
      </c>
      <c r="C193" s="8" t="str">
        <f>IF(ISERROR(VLOOKUP($F193,Risk_Assessment!$A:$N,8,FALSE)),"",VLOOKUP($F193,Risk_Assessment!$A:$N,8,FALSE))</f>
        <v>Is there a documented procedure for operation of valves including authorisation?</v>
      </c>
      <c r="D193" s="8">
        <f>IF(ISERROR(VLOOKUP($F193,Risk_Assessment!$A:$N,11,FALSE)),"",VLOOKUP($F193,Risk_Assessment!$A:$N,11,FALSE))</f>
        <v>0</v>
      </c>
      <c r="E193" s="8">
        <f>IF(ISERROR(VLOOKUP($F193,Risk_Assessment!$A:$N,12,FALSE)),"",VLOOKUP($F193,Risk_Assessment!$A:$N,12,FALSE))</f>
        <v>0</v>
      </c>
      <c r="F193" s="11" t="str">
        <f>CONCATENATE($B$2,G193)</f>
        <v>TBC189</v>
      </c>
      <c r="G193" s="11">
        <f t="shared" si="11"/>
        <v>189</v>
      </c>
    </row>
    <row r="194" spans="1:7" ht="31.5" customHeight="1" x14ac:dyDescent="0.25">
      <c r="A194" s="8" t="str">
        <f>IF(ISERROR(VLOOKUP($F194,Risk_Assessment!$A:$N,13,FALSE)),"",VLOOKUP($F194,Risk_Assessment!$A:$N,13,FALSE))</f>
        <v>TBC</v>
      </c>
      <c r="B194" s="8" t="str">
        <f>IF(ISERROR(VLOOKUP($F194,Risk_Assessment!$A:$N,7,FALSE)),"",VLOOKUP($F194,Risk_Assessment!$A:$N,7,FALSE))</f>
        <v>Z8</v>
      </c>
      <c r="C194" s="8" t="str">
        <f>IF(ISERROR(VLOOKUP($F194,Risk_Assessment!$A:$N,8,FALSE)),"",VLOOKUP($F194,Risk_Assessment!$A:$N,8,FALSE))</f>
        <v>Are there any records of reservoir cleaning and maintenance?</v>
      </c>
      <c r="D194" s="8">
        <f>IF(ISERROR(VLOOKUP($F194,Risk_Assessment!$A:$N,11,FALSE)),"",VLOOKUP($F194,Risk_Assessment!$A:$N,11,FALSE))</f>
        <v>0</v>
      </c>
      <c r="E194" s="8">
        <f>IF(ISERROR(VLOOKUP($F194,Risk_Assessment!$A:$N,12,FALSE)),"",VLOOKUP($F194,Risk_Assessment!$A:$N,12,FALSE))</f>
        <v>0</v>
      </c>
      <c r="F194" s="11" t="str">
        <f>CONCATENATE($B$2,G194)</f>
        <v>TBC190</v>
      </c>
      <c r="G194" s="11">
        <f t="shared" si="11"/>
        <v>190</v>
      </c>
    </row>
    <row r="195" spans="1:7" ht="31.5" customHeight="1" x14ac:dyDescent="0.25">
      <c r="A195" s="8" t="str">
        <f>IF(ISERROR(VLOOKUP($F195,Risk_Assessment!$A:$N,13,FALSE)),"",VLOOKUP($F195,Risk_Assessment!$A:$N,13,FALSE))</f>
        <v>TBC</v>
      </c>
      <c r="B195" s="8" t="str">
        <f>IF(ISERROR(VLOOKUP($F195,Risk_Assessment!$A:$N,7,FALSE)),"",VLOOKUP($F195,Risk_Assessment!$A:$N,7,FALSE))</f>
        <v>Z9</v>
      </c>
      <c r="C195" s="8" t="str">
        <f>IF(ISERROR(VLOOKUP($F195,Risk_Assessment!$A:$N,8,FALSE)),"",VLOOKUP($F195,Risk_Assessment!$A:$N,8,FALSE))</f>
        <v>Are the records checked to ensure the required maintenance and checks have been carried out satisfactorily?</v>
      </c>
      <c r="D195" s="8">
        <f>IF(ISERROR(VLOOKUP($F195,Risk_Assessment!$A:$N,11,FALSE)),"",VLOOKUP($F195,Risk_Assessment!$A:$N,11,FALSE))</f>
        <v>0</v>
      </c>
      <c r="E195" s="8">
        <f>IF(ISERROR(VLOOKUP($F195,Risk_Assessment!$A:$N,12,FALSE)),"",VLOOKUP($F195,Risk_Assessment!$A:$N,12,FALSE))</f>
        <v>0</v>
      </c>
      <c r="F195" s="11" t="str">
        <f t="shared" ref="F195" si="13">CONCATENATE($B$2,G195)</f>
        <v>TBC191</v>
      </c>
      <c r="G195" s="11">
        <f t="shared" si="11"/>
        <v>191</v>
      </c>
    </row>
    <row r="196" spans="1:7" ht="31.5" customHeight="1" x14ac:dyDescent="0.25">
      <c r="A196" s="8" t="str">
        <f>IF(ISERROR(VLOOKUP($F196,Risk_Assessment!$A:$N,13,FALSE)),"",VLOOKUP($F196,Risk_Assessment!$A:$N,13,FALSE))</f>
        <v>TBC</v>
      </c>
      <c r="B196" s="8" t="str">
        <f>IF(ISERROR(VLOOKUP($F196,Risk_Assessment!$A:$N,7,FALSE)),"",VLOOKUP($F196,Risk_Assessment!$A:$N,7,FALSE))</f>
        <v>Z10</v>
      </c>
      <c r="C196" s="8" t="str">
        <f>IF(ISERROR(VLOOKUP($F196,Risk_Assessment!$A:$N,8,FALSE)),"",VLOOKUP($F196,Risk_Assessment!$A:$N,8,FALSE))</f>
        <v>Is there a stock control process for any chemicals used to ensure their continuous availability?</v>
      </c>
      <c r="D196" s="8">
        <f>IF(ISERROR(VLOOKUP($F196,Risk_Assessment!$A:$N,11,FALSE)),"",VLOOKUP($F196,Risk_Assessment!$A:$N,11,FALSE))</f>
        <v>0</v>
      </c>
      <c r="E196" s="8">
        <f>IF(ISERROR(VLOOKUP($F196,Risk_Assessment!$A:$N,12,FALSE)),"",VLOOKUP($F196,Risk_Assessment!$A:$N,12,FALSE))</f>
        <v>0</v>
      </c>
      <c r="F196" s="11" t="str">
        <f>CONCATENATE($B$2,G196)</f>
        <v>TBC192</v>
      </c>
      <c r="G196" s="11">
        <f t="shared" si="11"/>
        <v>192</v>
      </c>
    </row>
    <row r="197" spans="1:7" ht="31.5" customHeight="1" x14ac:dyDescent="0.25">
      <c r="A197" s="8" t="str">
        <f>IF(ISERROR(VLOOKUP($F197,Risk_Assessment!$A:$N,13,FALSE)),"",VLOOKUP($F197,Risk_Assessment!$A:$N,13,FALSE))</f>
        <v>TBC</v>
      </c>
      <c r="B197" s="8" t="str">
        <f>IF(ISERROR(VLOOKUP($F197,Risk_Assessment!$A:$N,7,FALSE)),"",VLOOKUP($F197,Risk_Assessment!$A:$N,7,FALSE))</f>
        <v>Z11</v>
      </c>
      <c r="C197" s="8" t="str">
        <f>IF(ISERROR(VLOOKUP($F197,Risk_Assessment!$A:$N,8,FALSE)),"",VLOOKUP($F197,Risk_Assessment!$A:$N,8,FALSE))</f>
        <v>Is there a stock control process for any key spare parts/equipment?</v>
      </c>
      <c r="D197" s="8">
        <f>IF(ISERROR(VLOOKUP($F197,Risk_Assessment!$A:$N,11,FALSE)),"",VLOOKUP($F197,Risk_Assessment!$A:$N,11,FALSE))</f>
        <v>0</v>
      </c>
      <c r="E197" s="8">
        <f>IF(ISERROR(VLOOKUP($F197,Risk_Assessment!$A:$N,12,FALSE)),"",VLOOKUP($F197,Risk_Assessment!$A:$N,12,FALSE))</f>
        <v>0</v>
      </c>
      <c r="F197" s="11" t="str">
        <f>CONCATENATE($B$2,G197)</f>
        <v>TBC193</v>
      </c>
      <c r="G197" s="11">
        <f t="shared" si="11"/>
        <v>193</v>
      </c>
    </row>
    <row r="198" spans="1:7" ht="31.5" customHeight="1" x14ac:dyDescent="0.25">
      <c r="A198" s="8" t="str">
        <f>IF(ISERROR(VLOOKUP($F198,Risk_Assessment!$A:$N,13,FALSE)),"",VLOOKUP($F198,Risk_Assessment!$A:$N,13,FALSE))</f>
        <v>TBC</v>
      </c>
      <c r="B198" s="8" t="str">
        <f>IF(ISERROR(VLOOKUP($F198,Risk_Assessment!$A:$N,7,FALSE)),"",VLOOKUP($F198,Risk_Assessment!$A:$N,7,FALSE))</f>
        <v>Z12</v>
      </c>
      <c r="C198" s="8" t="str">
        <f>IF(ISERROR(VLOOKUP($F198,Risk_Assessment!$A:$N,8,FALSE)),"",VLOOKUP($F198,Risk_Assessment!$A:$N,8,FALSE))</f>
        <v>Is there a documented contingency plan in the event of power failure, equipment failure?</v>
      </c>
      <c r="D198" s="8">
        <f>IF(ISERROR(VLOOKUP($F198,Risk_Assessment!$A:$N,11,FALSE)),"",VLOOKUP($F198,Risk_Assessment!$A:$N,11,FALSE))</f>
        <v>0</v>
      </c>
      <c r="E198" s="8">
        <f>IF(ISERROR(VLOOKUP($F198,Risk_Assessment!$A:$N,12,FALSE)),"",VLOOKUP($F198,Risk_Assessment!$A:$N,12,FALSE))</f>
        <v>0</v>
      </c>
      <c r="F198" s="11" t="str">
        <f>CONCATENATE($B$2,G198)</f>
        <v>TBC194</v>
      </c>
      <c r="G198" s="11">
        <f t="shared" si="11"/>
        <v>194</v>
      </c>
    </row>
    <row r="199" spans="1:7" ht="31.5" customHeight="1" x14ac:dyDescent="0.25">
      <c r="A199" s="8" t="str">
        <f>IF(ISERROR(VLOOKUP($F199,Risk_Assessment!$A:$N,13,FALSE)),"",VLOOKUP($F199,Risk_Assessment!$A:$N,13,FALSE))</f>
        <v>TBC</v>
      </c>
      <c r="B199" s="8" t="str">
        <f>IF(ISERROR(VLOOKUP($F199,Risk_Assessment!$A:$N,7,FALSE)),"",VLOOKUP($F199,Risk_Assessment!$A:$N,7,FALSE))</f>
        <v>Z13</v>
      </c>
      <c r="C199" s="8" t="str">
        <f>IF(ISERROR(VLOOKUP($F199,Risk_Assessment!$A:$N,8,FALSE)),"",VLOOKUP($F199,Risk_Assessment!$A:$N,8,FALSE))</f>
        <v>Is the person nominated to manage the supply trained to run and maintain the supply?</v>
      </c>
      <c r="D199" s="8">
        <f>IF(ISERROR(VLOOKUP($F199,Risk_Assessment!$A:$N,11,FALSE)),"",VLOOKUP($F199,Risk_Assessment!$A:$N,11,FALSE))</f>
        <v>0</v>
      </c>
      <c r="E199" s="8">
        <f>IF(ISERROR(VLOOKUP($F199,Risk_Assessment!$A:$N,12,FALSE)),"",VLOOKUP($F199,Risk_Assessment!$A:$N,12,FALSE))</f>
        <v>0</v>
      </c>
      <c r="F199" s="11" t="str">
        <f t="shared" ref="F199:F204" si="14">CONCATENATE($B$2,G199)</f>
        <v>TBC195</v>
      </c>
      <c r="G199" s="11">
        <f t="shared" si="11"/>
        <v>195</v>
      </c>
    </row>
    <row r="200" spans="1:7" ht="31.5" customHeight="1" x14ac:dyDescent="0.25">
      <c r="A200" s="8" t="str">
        <f>IF(ISERROR(VLOOKUP($F200,Risk_Assessment!$A:$N,13,FALSE)),"",VLOOKUP($F200,Risk_Assessment!$A:$N,13,FALSE))</f>
        <v>TBC</v>
      </c>
      <c r="B200" s="8" t="str">
        <f>IF(ISERROR(VLOOKUP($F200,Risk_Assessment!$A:$N,7,FALSE)),"",VLOOKUP($F200,Risk_Assessment!$A:$N,7,FALSE))</f>
        <v>Z14</v>
      </c>
      <c r="C200" s="8" t="str">
        <f>IF(ISERROR(VLOOKUP($F200,Risk_Assessment!$A:$N,8,FALSE)),"",VLOOKUP($F200,Risk_Assessment!$A:$N,8,FALSE))</f>
        <v>Is there a nominated person to run the supply when the above person is unavailable?</v>
      </c>
      <c r="D200" s="8">
        <f>IF(ISERROR(VLOOKUP($F200,Risk_Assessment!$A:$N,11,FALSE)),"",VLOOKUP($F200,Risk_Assessment!$A:$N,11,FALSE))</f>
        <v>0</v>
      </c>
      <c r="E200" s="8">
        <f>IF(ISERROR(VLOOKUP($F200,Risk_Assessment!$A:$N,12,FALSE)),"",VLOOKUP($F200,Risk_Assessment!$A:$N,12,FALSE))</f>
        <v>0</v>
      </c>
      <c r="F200" s="11" t="str">
        <f t="shared" si="14"/>
        <v>TBC196</v>
      </c>
      <c r="G200" s="11">
        <f t="shared" si="11"/>
        <v>196</v>
      </c>
    </row>
    <row r="201" spans="1:7" ht="31.5" customHeight="1" x14ac:dyDescent="0.25">
      <c r="A201" s="8" t="str">
        <f>IF(ISERROR(VLOOKUP($F201,Risk_Assessment!$A:$N,13,FALSE)),"",VLOOKUP($F201,Risk_Assessment!$A:$N,13,FALSE))</f>
        <v>TBC</v>
      </c>
      <c r="B201" s="8" t="str">
        <f>IF(ISERROR(VLOOKUP($F201,Risk_Assessment!$A:$N,7,FALSE)),"",VLOOKUP($F201,Risk_Assessment!$A:$N,7,FALSE))</f>
        <v>Z15</v>
      </c>
      <c r="C201" s="8" t="str">
        <f>IF(ISERROR(VLOOKUP($F201,Risk_Assessment!$A:$N,8,FALSE)),"",VLOOKUP($F201,Risk_Assessment!$A:$N,8,FALSE))</f>
        <v>Is there a documented system to report emergencies to management/owner of supply?</v>
      </c>
      <c r="D201" s="8">
        <f>IF(ISERROR(VLOOKUP($F201,Risk_Assessment!$A:$N,11,FALSE)),"",VLOOKUP($F201,Risk_Assessment!$A:$N,11,FALSE))</f>
        <v>0</v>
      </c>
      <c r="E201" s="8">
        <f>IF(ISERROR(VLOOKUP($F201,Risk_Assessment!$A:$N,12,FALSE)),"",VLOOKUP($F201,Risk_Assessment!$A:$N,12,FALSE))</f>
        <v>0</v>
      </c>
      <c r="F201" s="11" t="str">
        <f t="shared" si="14"/>
        <v>TBC197</v>
      </c>
      <c r="G201" s="11">
        <f t="shared" si="11"/>
        <v>197</v>
      </c>
    </row>
    <row r="202" spans="1:7" ht="31.5" customHeight="1" x14ac:dyDescent="0.25">
      <c r="A202" s="8" t="str">
        <f>IF(ISERROR(VLOOKUP($F202,Risk_Assessment!$A:$N,13,FALSE)),"",VLOOKUP($F202,Risk_Assessment!$A:$N,13,FALSE))</f>
        <v>TBC</v>
      </c>
      <c r="B202" s="8" t="str">
        <f>IF(ISERROR(VLOOKUP($F202,Risk_Assessment!$A:$N,7,FALSE)),"",VLOOKUP($F202,Risk_Assessment!$A:$N,7,FALSE))</f>
        <v>Z16</v>
      </c>
      <c r="C202" s="8" t="str">
        <f>IF(ISERROR(VLOOKUP($F202,Risk_Assessment!$A:$N,8,FALSE)),"",VLOOKUP($F202,Risk_Assessment!$A:$N,8,FALSE))</f>
        <v>Are there calibration schedules in place for key dosing and monitoring equipment?</v>
      </c>
      <c r="D202" s="8">
        <f>IF(ISERROR(VLOOKUP($F202,Risk_Assessment!$A:$N,11,FALSE)),"",VLOOKUP($F202,Risk_Assessment!$A:$N,11,FALSE))</f>
        <v>0</v>
      </c>
      <c r="E202" s="8">
        <f>IF(ISERROR(VLOOKUP($F202,Risk_Assessment!$A:$N,12,FALSE)),"",VLOOKUP($F202,Risk_Assessment!$A:$N,12,FALSE))</f>
        <v>0</v>
      </c>
      <c r="F202" s="11" t="str">
        <f t="shared" si="14"/>
        <v>TBC198</v>
      </c>
      <c r="G202" s="11">
        <f t="shared" si="11"/>
        <v>198</v>
      </c>
    </row>
    <row r="203" spans="1:7" ht="31.5" customHeight="1" x14ac:dyDescent="0.25">
      <c r="A203" s="8" t="str">
        <f>IF(ISERROR(VLOOKUP($F203,Risk_Assessment!$A:$N,13,FALSE)),"",VLOOKUP($F203,Risk_Assessment!$A:$N,13,FALSE))</f>
        <v>TBC</v>
      </c>
      <c r="B203" s="8" t="str">
        <f>IF(ISERROR(VLOOKUP($F203,Risk_Assessment!$A:$N,7,FALSE)),"",VLOOKUP($F203,Risk_Assessment!$A:$N,7,FALSE))</f>
        <v>Z17</v>
      </c>
      <c r="C203" s="8" t="str">
        <f>IF(ISERROR(VLOOKUP($F203,Risk_Assessment!$A:$N,8,FALSE)),"",VLOOKUP($F203,Risk_Assessment!$A:$N,8,FALSE))</f>
        <v>Is there a weekly site inspection to check for changes (e.g. Dead sheep, broken fence)?</v>
      </c>
      <c r="D203" s="8">
        <f>IF(ISERROR(VLOOKUP($F203,Risk_Assessment!$A:$N,11,FALSE)),"",VLOOKUP($F203,Risk_Assessment!$A:$N,11,FALSE))</f>
        <v>0</v>
      </c>
      <c r="E203" s="8">
        <f>IF(ISERROR(VLOOKUP($F203,Risk_Assessment!$A:$N,12,FALSE)),"",VLOOKUP($F203,Risk_Assessment!$A:$N,12,FALSE))</f>
        <v>0</v>
      </c>
      <c r="F203" s="11" t="str">
        <f t="shared" si="14"/>
        <v>TBC199</v>
      </c>
      <c r="G203" s="11">
        <f t="shared" si="11"/>
        <v>199</v>
      </c>
    </row>
    <row r="204" spans="1:7" ht="31.5" customHeight="1" x14ac:dyDescent="0.25">
      <c r="A204" s="8" t="str">
        <f>IF(ISERROR(VLOOKUP($F204,Risk_Assessment!$A:$N,13,FALSE)),"",VLOOKUP($F204,Risk_Assessment!$A:$N,13,FALSE))</f>
        <v>TBC</v>
      </c>
      <c r="B204" s="8" t="str">
        <f>IF(ISERROR(VLOOKUP($F204,Risk_Assessment!$A:$N,7,FALSE)),"",VLOOKUP($F204,Risk_Assessment!$A:$N,7,FALSE))</f>
        <v>Z18</v>
      </c>
      <c r="C204" s="8" t="str">
        <f>IF(ISERROR(VLOOKUP($F204,Risk_Assessment!$A:$N,8,FALSE)),"",VLOOKUP($F204,Risk_Assessment!$A:$N,8,FALSE))</f>
        <v>Are there appropriate procedures for rectifying customer complaints?</v>
      </c>
      <c r="D204" s="8">
        <f>IF(ISERROR(VLOOKUP($F204,Risk_Assessment!$A:$N,11,FALSE)),"",VLOOKUP($F204,Risk_Assessment!$A:$N,11,FALSE))</f>
        <v>0</v>
      </c>
      <c r="E204" s="8">
        <f>IF(ISERROR(VLOOKUP($F204,Risk_Assessment!$A:$N,12,FALSE)),"",VLOOKUP($F204,Risk_Assessment!$A:$N,12,FALSE))</f>
        <v>0</v>
      </c>
      <c r="F204" s="11" t="str">
        <f t="shared" si="14"/>
        <v>TBC200</v>
      </c>
      <c r="G204" s="11">
        <f t="shared" si="11"/>
        <v>200</v>
      </c>
    </row>
    <row r="205" spans="1:7" ht="31.5" customHeight="1" x14ac:dyDescent="0.25">
      <c r="A205" s="8" t="str">
        <f>IF(ISERROR(VLOOKUP($F205,Risk_Assessment!$A:$N,13,FALSE)),"",VLOOKUP($F205,Risk_Assessment!$A:$N,13,FALSE))</f>
        <v>TBC</v>
      </c>
      <c r="B205" s="8" t="str">
        <f>IF(ISERROR(VLOOKUP($F205,Risk_Assessment!$A:$N,7,FALSE)),"",VLOOKUP($F205,Risk_Assessment!$A:$N,7,FALSE))</f>
        <v>Z19</v>
      </c>
      <c r="C205" s="8" t="str">
        <f>IF(ISERROR(VLOOKUP($F205,Risk_Assessment!$A:$N,8,FALSE)),"",VLOOKUP($F205,Risk_Assessment!$A:$N,8,FALSE))</f>
        <v>Are there procedures and records in place to inform the LA of any changes to the risk assessment?</v>
      </c>
      <c r="D205" s="8">
        <f>IF(ISERROR(VLOOKUP($F205,Risk_Assessment!$A:$N,11,FALSE)),"",VLOOKUP($F205,Risk_Assessment!$A:$N,11,FALSE))</f>
        <v>0</v>
      </c>
      <c r="E205" s="8">
        <f>IF(ISERROR(VLOOKUP($F205,Risk_Assessment!$A:$N,12,FALSE)),"",VLOOKUP($F205,Risk_Assessment!$A:$N,12,FALSE))</f>
        <v>0</v>
      </c>
      <c r="F205" s="11" t="str">
        <f>CONCATENATE($B$2,G205)</f>
        <v>TBC201</v>
      </c>
      <c r="G205" s="11">
        <f t="shared" si="11"/>
        <v>201</v>
      </c>
    </row>
    <row r="206" spans="1:7" ht="31.5" customHeight="1" x14ac:dyDescent="0.25">
      <c r="A206" s="8" t="str">
        <f>IF(ISERROR(VLOOKUP($F206,Risk_Assessment!$A:$N,13,FALSE)),"",VLOOKUP($F206,Risk_Assessment!$A:$N,13,FALSE))</f>
        <v>TBC</v>
      </c>
      <c r="B206" s="8" t="str">
        <f>IF(ISERROR(VLOOKUP($F206,Risk_Assessment!$A:$N,7,FALSE)),"",VLOOKUP($F206,Risk_Assessment!$A:$N,7,FALSE))</f>
        <v>Z20</v>
      </c>
      <c r="C206" s="8" t="str">
        <f>IF(ISERROR(VLOOKUP($F206,Risk_Assessment!$A:$N,8,FALSE)),"",VLOOKUP($F206,Risk_Assessment!$A:$N,8,FALSE))</f>
        <v>If a risk assessment has previously been carried out, is there a plan for delivering the required improvements?</v>
      </c>
      <c r="D206" s="8">
        <f>IF(ISERROR(VLOOKUP($F206,Risk_Assessment!$A:$N,11,FALSE)),"",VLOOKUP($F206,Risk_Assessment!$A:$N,11,FALSE))</f>
        <v>0</v>
      </c>
      <c r="E206" s="8">
        <f>IF(ISERROR(VLOOKUP($F206,Risk_Assessment!$A:$N,12,FALSE)),"",VLOOKUP($F206,Risk_Assessment!$A:$N,12,FALSE))</f>
        <v>0</v>
      </c>
      <c r="F206" s="11" t="str">
        <f>CONCATENATE($B$2,G206)</f>
        <v>TBC202</v>
      </c>
      <c r="G206" s="11">
        <f t="shared" si="11"/>
        <v>202</v>
      </c>
    </row>
    <row r="207" spans="1:7" ht="31.5" customHeight="1" x14ac:dyDescent="0.25">
      <c r="A207" s="8" t="str">
        <f>IF(ISERROR(VLOOKUP($F207,Risk_Assessment!$A:$N,13,FALSE)),"",VLOOKUP($F207,Risk_Assessment!$A:$N,13,FALSE))</f>
        <v>TBC</v>
      </c>
      <c r="B207" s="8" t="str">
        <f>IF(ISERROR(VLOOKUP($F207,Risk_Assessment!$A:$N,7,FALSE)),"",VLOOKUP($F207,Risk_Assessment!$A:$N,7,FALSE))</f>
        <v>Z21</v>
      </c>
      <c r="C207" s="8" t="str">
        <f>IF(ISERROR(VLOOKUP($F207,Risk_Assessment!$A:$N,8,FALSE)),"",VLOOKUP($F207,Risk_Assessment!$A:$N,8,FALSE))</f>
        <v xml:space="preserve">Is there a detailed plan of the site including details of source, tanks, distribution pipes, valves (material, age) etc. </v>
      </c>
      <c r="D207" s="8">
        <f>IF(ISERROR(VLOOKUP($F207,Risk_Assessment!$A:$N,11,FALSE)),"",VLOOKUP($F207,Risk_Assessment!$A:$N,11,FALSE))</f>
        <v>0</v>
      </c>
      <c r="E207" s="8">
        <f>IF(ISERROR(VLOOKUP($F207,Risk_Assessment!$A:$N,12,FALSE)),"",VLOOKUP($F207,Risk_Assessment!$A:$N,12,FALSE))</f>
        <v>0</v>
      </c>
      <c r="F207" s="11" t="str">
        <f>CONCATENATE($B$2,G207)</f>
        <v>TBC203</v>
      </c>
      <c r="G207" s="11">
        <f t="shared" si="11"/>
        <v>203</v>
      </c>
    </row>
    <row r="208" spans="1:7" ht="31.5" customHeight="1" x14ac:dyDescent="0.25">
      <c r="A208" s="8" t="str">
        <f>IF(ISERROR(VLOOKUP($F208,Risk_Assessment!$A:$N,13,FALSE)),"",VLOOKUP($F208,Risk_Assessment!$A:$N,13,FALSE))</f>
        <v>TBC</v>
      </c>
      <c r="B208" s="8" t="str">
        <f>IF(ISERROR(VLOOKUP($F208,Risk_Assessment!$A:$N,7,FALSE)),"",VLOOKUP($F208,Risk_Assessment!$A:$N,7,FALSE))</f>
        <v>Z22</v>
      </c>
      <c r="C208" s="8" t="str">
        <f>IF(ISERROR(VLOOKUP($F208,Risk_Assessment!$A:$N,8,FALSE)),"",VLOOKUP($F208,Risk_Assessment!$A:$N,8,FALSE))</f>
        <v>Is there a documented contingency for the supply running out?</v>
      </c>
      <c r="D208" s="8">
        <f>IF(ISERROR(VLOOKUP($F208,Risk_Assessment!$A:$N,11,FALSE)),"",VLOOKUP($F208,Risk_Assessment!$A:$N,11,FALSE))</f>
        <v>0</v>
      </c>
      <c r="E208" s="8">
        <f>IF(ISERROR(VLOOKUP($F208,Risk_Assessment!$A:$N,12,FALSE)),"",VLOOKUP($F208,Risk_Assessment!$A:$N,12,FALSE))</f>
        <v>0</v>
      </c>
      <c r="F208" s="11" t="str">
        <f t="shared" ref="F208:F210" si="15">CONCATENATE($B$2,G208)</f>
        <v>TBC204</v>
      </c>
      <c r="G208" s="11">
        <f t="shared" si="11"/>
        <v>204</v>
      </c>
    </row>
    <row r="209" spans="1:7" ht="31.5" customHeight="1" x14ac:dyDescent="0.25">
      <c r="A209" s="8" t="str">
        <f>IF(ISERROR(VLOOKUP($F209,Risk_Assessment!$A:$N,13,FALSE)),"",VLOOKUP($F209,Risk_Assessment!$A:$N,13,FALSE))</f>
        <v>TBC</v>
      </c>
      <c r="B209" s="8" t="str">
        <f>IF(ISERROR(VLOOKUP($F209,Risk_Assessment!$A:$N,7,FALSE)),"",VLOOKUP($F209,Risk_Assessment!$A:$N,7,FALSE))</f>
        <v>Z23</v>
      </c>
      <c r="C209" s="8" t="str">
        <f>IF(ISERROR(VLOOKUP($F209,Risk_Assessment!$A:$N,8,FALSE)),"",VLOOKUP($F209,Risk_Assessment!$A:$N,8,FALSE))</f>
        <v>Do the treatment chemicals and materials conform to Regulation 5? Have all new installations since 2010 complied with Regulation 5 (or equivalent in Wales) – products and processes</v>
      </c>
      <c r="D209" s="8">
        <f>IF(ISERROR(VLOOKUP($F209,Risk_Assessment!$A:$N,11,FALSE)),"",VLOOKUP($F209,Risk_Assessment!$A:$N,11,FALSE))</f>
        <v>0</v>
      </c>
      <c r="E209" s="8">
        <f>IF(ISERROR(VLOOKUP($F209,Risk_Assessment!$A:$N,12,FALSE)),"",VLOOKUP($F209,Risk_Assessment!$A:$N,12,FALSE))</f>
        <v>0</v>
      </c>
      <c r="F209" s="11" t="str">
        <f t="shared" si="15"/>
        <v>TBC205</v>
      </c>
      <c r="G209" s="11">
        <f t="shared" si="11"/>
        <v>205</v>
      </c>
    </row>
    <row r="210" spans="1:7" ht="31.5" customHeight="1" x14ac:dyDescent="0.25">
      <c r="A210" s="8" t="str">
        <f>IF(ISERROR(VLOOKUP($F210,Risk_Assessment!$A:$N,13,FALSE)),"",VLOOKUP($F210,Risk_Assessment!$A:$N,13,FALSE))</f>
        <v>TBC</v>
      </c>
      <c r="B210" s="8" t="str">
        <f>IF(ISERROR(VLOOKUP($F210,Risk_Assessment!$A:$N,7,FALSE)),"",VLOOKUP($F210,Risk_Assessment!$A:$N,7,FALSE))</f>
        <v>Z24</v>
      </c>
      <c r="C210" s="8" t="str">
        <f>IF(ISERROR(VLOOKUP($F210,Risk_Assessment!$A:$N,8,FALSE)),"",VLOOKUP($F210,Risk_Assessment!$A:$N,8,FALSE))</f>
        <v>Do all materials involved in the distribution system conform to Regulation 5? Have all new installations since 2010 complied with Regulation 5 (or equivalent in Wales) – products and processes?</v>
      </c>
      <c r="D210" s="8">
        <f>IF(ISERROR(VLOOKUP($F210,Risk_Assessment!$A:$N,11,FALSE)),"",VLOOKUP($F210,Risk_Assessment!$A:$N,11,FALSE))</f>
        <v>0</v>
      </c>
      <c r="E210" s="8">
        <f>IF(ISERROR(VLOOKUP($F210,Risk_Assessment!$A:$N,12,FALSE)),"",VLOOKUP($F210,Risk_Assessment!$A:$N,12,FALSE))</f>
        <v>0</v>
      </c>
      <c r="F210" s="11" t="str">
        <f t="shared" si="15"/>
        <v>TBC206</v>
      </c>
      <c r="G210" s="11">
        <f t="shared" si="11"/>
        <v>206</v>
      </c>
    </row>
    <row r="211" spans="1:7" ht="31.5" customHeight="1" x14ac:dyDescent="0.25">
      <c r="A211" s="8" t="str">
        <f>IF(ISERROR(VLOOKUP($F211,Risk_Assessment!$A:$N,13,FALSE)),"",VLOOKUP($F211,Risk_Assessment!$A:$N,13,FALSE))</f>
        <v>TBC</v>
      </c>
      <c r="B211" s="8" t="str">
        <f>IF(ISERROR(VLOOKUP($F211,Risk_Assessment!$A:$N,7,FALSE)),"",VLOOKUP($F211,Risk_Assessment!$A:$N,7,FALSE))</f>
        <v>Z25</v>
      </c>
      <c r="C211" s="8" t="str">
        <f>IF(ISERROR(VLOOKUP($F211,Risk_Assessment!$A:$N,8,FALSE)),"",VLOOKUP($F211,Risk_Assessment!$A:$N,8,FALSE))</f>
        <v>Is there a documented procedure for carrying out mains tappings (making new connections into pipes)?</v>
      </c>
      <c r="D211" s="8">
        <f>IF(ISERROR(VLOOKUP($F211,Risk_Assessment!$A:$N,11,FALSE)),"",VLOOKUP($F211,Risk_Assessment!$A:$N,11,FALSE))</f>
        <v>0</v>
      </c>
      <c r="E211" s="8">
        <f>IF(ISERROR(VLOOKUP($F211,Risk_Assessment!$A:$N,12,FALSE)),"",VLOOKUP($F211,Risk_Assessment!$A:$N,12,FALSE))</f>
        <v>0</v>
      </c>
      <c r="F211" s="11" t="str">
        <f>CONCATENATE($B$2,G211)</f>
        <v>TBC207</v>
      </c>
      <c r="G211" s="11">
        <f t="shared" ref="G211" si="16">G210+1</f>
        <v>207</v>
      </c>
    </row>
    <row r="212" spans="1:7" ht="31.5" customHeight="1" x14ac:dyDescent="0.25">
      <c r="A212" s="8" t="str">
        <f>IF(ISERROR(VLOOKUP($F212,Risk_Assessment!$A:$N,13,FALSE)),"",VLOOKUP($F212,Risk_Assessment!$A:$N,13,FALSE))</f>
        <v>TBC</v>
      </c>
      <c r="B212" s="8" t="str">
        <f>IF(ISERROR(VLOOKUP($F212,Risk_Assessment!$A:$N,7,FALSE)),"",VLOOKUP($F212,Risk_Assessment!$A:$N,7,FALSE))</f>
        <v>Z26</v>
      </c>
      <c r="C212" s="8" t="str">
        <f>IF(ISERROR(VLOOKUP($F212,Risk_Assessment!$A:$N,8,FALSE)),"",VLOOKUP($F212,Risk_Assessment!$A:$N,8,FALSE))</f>
        <v>Are persons carrying out this work competent and trained in this procedure?(e.g. approved by a water company or part of the Water Safe Scheme)?</v>
      </c>
      <c r="D212" s="8">
        <f>IF(ISERROR(VLOOKUP($F212,Risk_Assessment!$A:$N,11,FALSE)),"",VLOOKUP($F212,Risk_Assessment!$A:$N,11,FALSE))</f>
        <v>0</v>
      </c>
      <c r="E212" s="8">
        <f>IF(ISERROR(VLOOKUP($F212,Risk_Assessment!$A:$N,12,FALSE)),"",VLOOKUP($F212,Risk_Assessment!$A:$N,12,FALSE))</f>
        <v>0</v>
      </c>
      <c r="F212" s="11" t="str">
        <f t="shared" ref="F212" si="17">CONCATENATE($B$2,G212)</f>
        <v>TBC208</v>
      </c>
      <c r="G212" s="11">
        <f t="shared" si="11"/>
        <v>208</v>
      </c>
    </row>
    <row r="213" spans="1:7" ht="31.5" hidden="1" customHeight="1" x14ac:dyDescent="0.25">
      <c r="A213" s="12"/>
    </row>
    <row r="214" spans="1:7" ht="31.5" hidden="1" customHeight="1" x14ac:dyDescent="0.25">
      <c r="A214" s="12"/>
    </row>
    <row r="215" spans="1:7" ht="31.5" hidden="1" customHeight="1" x14ac:dyDescent="0.25">
      <c r="A215" s="12"/>
    </row>
    <row r="216" spans="1:7" ht="31.5" hidden="1" customHeight="1" x14ac:dyDescent="0.25">
      <c r="A216" s="12"/>
    </row>
    <row r="217" spans="1:7" ht="31.5" hidden="1" customHeight="1" x14ac:dyDescent="0.25">
      <c r="A217" s="12"/>
    </row>
    <row r="218" spans="1:7" ht="31.5" hidden="1" customHeight="1" x14ac:dyDescent="0.25">
      <c r="A218" s="12"/>
    </row>
    <row r="219" spans="1:7" ht="31.5" hidden="1" customHeight="1" x14ac:dyDescent="0.25">
      <c r="A219" s="12"/>
    </row>
    <row r="220" spans="1:7" ht="31.5" hidden="1" customHeight="1" x14ac:dyDescent="0.25">
      <c r="A220" s="12"/>
    </row>
    <row r="221" spans="1:7" ht="31.5" hidden="1" customHeight="1" x14ac:dyDescent="0.25">
      <c r="A221" s="12"/>
    </row>
    <row r="222" spans="1:7" ht="31.5" hidden="1" customHeight="1" x14ac:dyDescent="0.25">
      <c r="A222" s="12"/>
    </row>
    <row r="223" spans="1:7" ht="31.5" hidden="1" customHeight="1" x14ac:dyDescent="0.25">
      <c r="A223" s="12"/>
    </row>
    <row r="224" spans="1:7" ht="31.5" hidden="1" customHeight="1" x14ac:dyDescent="0.25">
      <c r="A224" s="12"/>
    </row>
    <row r="225" spans="1:1" ht="31.5" hidden="1" customHeight="1" x14ac:dyDescent="0.25">
      <c r="A225" s="12"/>
    </row>
    <row r="226" spans="1:1" ht="31.5" hidden="1" customHeight="1" x14ac:dyDescent="0.25">
      <c r="A226" s="12"/>
    </row>
    <row r="227" spans="1:1" ht="31.5" hidden="1" customHeight="1" x14ac:dyDescent="0.25">
      <c r="A227" s="12"/>
    </row>
    <row r="228" spans="1:1" ht="31.5" hidden="1" customHeight="1" x14ac:dyDescent="0.25">
      <c r="A228" s="12"/>
    </row>
    <row r="229" spans="1:1" ht="31.5" hidden="1" customHeight="1" x14ac:dyDescent="0.25">
      <c r="A229" s="12"/>
    </row>
    <row r="230" spans="1:1" ht="31.5" hidden="1" customHeight="1" x14ac:dyDescent="0.25">
      <c r="A230" s="12"/>
    </row>
    <row r="231" spans="1:1" ht="31.5" hidden="1" customHeight="1" x14ac:dyDescent="0.25">
      <c r="A231" s="12"/>
    </row>
    <row r="232" spans="1:1" ht="31.5" hidden="1" customHeight="1" x14ac:dyDescent="0.25">
      <c r="A232" s="12"/>
    </row>
    <row r="233" spans="1:1" ht="31.5" hidden="1" customHeight="1" x14ac:dyDescent="0.25">
      <c r="A233" s="12"/>
    </row>
    <row r="234" spans="1:1" ht="31.5" hidden="1" customHeight="1" x14ac:dyDescent="0.25">
      <c r="A234" s="12"/>
    </row>
    <row r="235" spans="1:1" ht="31.5" hidden="1" customHeight="1" x14ac:dyDescent="0.25">
      <c r="A235" s="12"/>
    </row>
    <row r="236" spans="1:1" ht="31.5" hidden="1" customHeight="1" x14ac:dyDescent="0.25">
      <c r="A236" s="12"/>
    </row>
    <row r="237" spans="1:1" ht="31.5" hidden="1" customHeight="1" x14ac:dyDescent="0.25">
      <c r="A237" s="12"/>
    </row>
    <row r="238" spans="1:1" ht="31.5" hidden="1" customHeight="1" x14ac:dyDescent="0.25">
      <c r="A238" s="12"/>
    </row>
    <row r="239" spans="1:1" ht="31.5" hidden="1" customHeight="1" x14ac:dyDescent="0.25">
      <c r="A239" s="12"/>
    </row>
    <row r="240" spans="1:1" ht="31.5" hidden="1" customHeight="1" x14ac:dyDescent="0.25">
      <c r="A240" s="12"/>
    </row>
    <row r="241" spans="1:1" ht="31.5" hidden="1" customHeight="1" x14ac:dyDescent="0.25">
      <c r="A241" s="12"/>
    </row>
    <row r="242" spans="1:1" ht="31.5" hidden="1" customHeight="1" x14ac:dyDescent="0.25">
      <c r="A242" s="12"/>
    </row>
    <row r="243" spans="1:1" ht="31.5" hidden="1" customHeight="1" x14ac:dyDescent="0.25">
      <c r="A243" s="12"/>
    </row>
    <row r="244" spans="1:1" ht="31.5" hidden="1" customHeight="1" x14ac:dyDescent="0.25">
      <c r="A244" s="12"/>
    </row>
    <row r="245" spans="1:1" ht="31.5" hidden="1" customHeight="1" x14ac:dyDescent="0.25">
      <c r="A245" s="12"/>
    </row>
    <row r="246" spans="1:1" ht="31.5" hidden="1" customHeight="1" x14ac:dyDescent="0.25">
      <c r="A246" s="12"/>
    </row>
  </sheetData>
  <sheetProtection algorithmName="SHA-512" hashValue="BUikPU5NnFLoU1ih8pPJ9Xas/I3maOoXU/l+OQKvNnKROaUdKrqCUiZX1SdAQMOGgJy21NsV3/AlvjRTRObC1w==" saltValue="3ekWMQ0uTSnYIyZJR/LyVQ==" spinCount="100000" sheet="1" objects="1" scenarios="1" formatRows="0"/>
  <mergeCells count="2">
    <mergeCell ref="A1:E1"/>
    <mergeCell ref="A3:B3"/>
  </mergeCells>
  <conditionalFormatting sqref="A5:E212">
    <cfRule type="cellIs" dxfId="155" priority="5" operator="equal">
      <formula>FALSE</formula>
    </cfRule>
  </conditionalFormatting>
  <conditionalFormatting sqref="A5:A212">
    <cfRule type="cellIs" dxfId="154" priority="1" operator="equal">
      <formula>"L"</formula>
    </cfRule>
    <cfRule type="cellIs" dxfId="153" priority="2" operator="equal">
      <formula>"M"</formula>
    </cfRule>
    <cfRule type="cellIs" dxfId="152" priority="3" operator="equal">
      <formula>"H"</formula>
    </cfRule>
    <cfRule type="cellIs" dxfId="151" priority="4" operator="equal">
      <formula>"VH"</formula>
    </cfRule>
  </conditionalFormatting>
  <pageMargins left="0.7" right="0.7" top="0.75" bottom="0.75" header="0.3" footer="0.3"/>
  <pageSetup paperSize="9" scale="67" fitToHeight="0" orientation="portrait" r:id="rId1"/>
  <headerFooter>
    <oddFooter>&amp;CDWI - Private Water Risk Assessment tool V2.0 Risk Register - 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Risk_Assessment!$Q$9:$Q$13</xm:f>
          </x14:formula1>
          <xm:sqref>B2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F332"/>
  <sheetViews>
    <sheetView topLeftCell="A7" zoomScaleNormal="100" workbookViewId="0">
      <selection activeCell="E16" sqref="E16:F16"/>
    </sheetView>
  </sheetViews>
  <sheetFormatPr defaultColWidth="9.140625" defaultRowHeight="15" x14ac:dyDescent="0.25"/>
  <cols>
    <col min="1" max="1" width="7.140625" style="2" customWidth="1"/>
    <col min="2" max="2" width="60.42578125" style="2" customWidth="1"/>
    <col min="3" max="3" width="13" style="2" customWidth="1"/>
    <col min="4" max="5" width="12.85546875" style="2" customWidth="1"/>
    <col min="6" max="6" width="62.85546875" style="2" customWidth="1"/>
    <col min="7" max="16384" width="9.140625" style="2"/>
  </cols>
  <sheetData>
    <row r="1" spans="1:6" ht="26.25" x14ac:dyDescent="0.25">
      <c r="A1" s="258" t="s">
        <v>942</v>
      </c>
      <c r="B1" s="259"/>
      <c r="C1" s="259"/>
      <c r="D1" s="259"/>
      <c r="E1" s="259"/>
      <c r="F1" s="260"/>
    </row>
    <row r="2" spans="1:6" x14ac:dyDescent="0.25">
      <c r="A2" s="261" t="str">
        <f>Supply_Details!B3</f>
        <v xml:space="preserve">Local Authority: </v>
      </c>
      <c r="B2" s="263"/>
      <c r="C2" s="167"/>
      <c r="D2" s="261" t="str">
        <f>CONCATENATE(Supply_Details!C3:D3," ",Supply_Details!C4:D4)</f>
        <v xml:space="preserve">Supply Reference:  </v>
      </c>
      <c r="E2" s="262"/>
      <c r="F2" s="263"/>
    </row>
    <row r="3" spans="1:6" x14ac:dyDescent="0.25">
      <c r="A3" s="261" t="str">
        <f>Supply_Details!E2</f>
        <v xml:space="preserve">Supply Name &amp; Address: </v>
      </c>
      <c r="B3" s="263"/>
      <c r="C3" s="167"/>
      <c r="D3" s="264">
        <f>Supply_Details!E6</f>
        <v>0</v>
      </c>
      <c r="E3" s="265"/>
      <c r="F3" s="266"/>
    </row>
    <row r="4" spans="1:6" ht="30" x14ac:dyDescent="0.25">
      <c r="A4" s="261" t="s">
        <v>1316</v>
      </c>
      <c r="B4" s="263"/>
      <c r="C4" s="167"/>
      <c r="D4" s="180" t="s">
        <v>1317</v>
      </c>
      <c r="E4" s="180" t="s">
        <v>1251</v>
      </c>
      <c r="F4" s="180" t="s">
        <v>1318</v>
      </c>
    </row>
    <row r="5" spans="1:6" ht="30" x14ac:dyDescent="0.25">
      <c r="A5" s="181" t="str">
        <f>'Controls_&amp;_Actions'!A14</f>
        <v>Main Risk</v>
      </c>
      <c r="B5" s="185" t="e">
        <f>'Controls_&amp;_Actions'!B14</f>
        <v>#N/A</v>
      </c>
      <c r="C5" s="181" t="e">
        <f>'Controls_&amp;_Actions'!D15</f>
        <v>#N/A</v>
      </c>
      <c r="D5" s="184">
        <f>'Controls_&amp;_Actions'!B20</f>
        <v>0</v>
      </c>
      <c r="E5" s="182" t="str">
        <f>'Controls_&amp;_Actions'!D20</f>
        <v>Enter name or initials</v>
      </c>
      <c r="F5" s="186" t="str">
        <f>'Controls_&amp;_Actions'!B18</f>
        <v>Description of the actions required to mitigate the risks</v>
      </c>
    </row>
    <row r="6" spans="1:6" ht="30" x14ac:dyDescent="0.25">
      <c r="A6" s="181" t="str">
        <f>'Controls_&amp;_Actions'!A24</f>
        <v>Main Risk</v>
      </c>
      <c r="B6" s="185" t="e">
        <f>'Controls_&amp;_Actions'!B24</f>
        <v>#N/A</v>
      </c>
      <c r="C6" s="181" t="e">
        <f>'Controls_&amp;_Actions'!D25</f>
        <v>#N/A</v>
      </c>
      <c r="D6" s="184">
        <f>'Controls_&amp;_Actions'!B30</f>
        <v>0</v>
      </c>
      <c r="E6" s="182" t="str">
        <f>'Controls_&amp;_Actions'!D30</f>
        <v>Enter name or initials</v>
      </c>
      <c r="F6" s="186" t="str">
        <f>'Controls_&amp;_Actions'!B28</f>
        <v>Description of the actions required to mitigate the risks</v>
      </c>
    </row>
    <row r="7" spans="1:6" ht="30" x14ac:dyDescent="0.25">
      <c r="A7" s="181" t="str">
        <f>'Controls_&amp;_Actions'!A34</f>
        <v>Main Risk</v>
      </c>
      <c r="B7" s="185" t="e">
        <f>'Controls_&amp;_Actions'!B34</f>
        <v>#N/A</v>
      </c>
      <c r="C7" s="181" t="e">
        <f>'Controls_&amp;_Actions'!D35</f>
        <v>#N/A</v>
      </c>
      <c r="D7" s="184">
        <f>'Controls_&amp;_Actions'!B40</f>
        <v>0</v>
      </c>
      <c r="E7" s="182" t="str">
        <f>'Controls_&amp;_Actions'!D40</f>
        <v>Enter name or initials</v>
      </c>
      <c r="F7" s="186" t="str">
        <f>'Controls_&amp;_Actions'!B38</f>
        <v>Description of the actions required to mitigate the risks</v>
      </c>
    </row>
    <row r="8" spans="1:6" ht="30" x14ac:dyDescent="0.25">
      <c r="A8" s="181" t="str">
        <f>'Controls_&amp;_Actions'!A44</f>
        <v>Main Risk</v>
      </c>
      <c r="B8" s="185" t="e">
        <f>'Controls_&amp;_Actions'!B44</f>
        <v>#N/A</v>
      </c>
      <c r="C8" s="181" t="e">
        <f>'Controls_&amp;_Actions'!D45</f>
        <v>#N/A</v>
      </c>
      <c r="D8" s="184">
        <f>'Controls_&amp;_Actions'!B50</f>
        <v>0</v>
      </c>
      <c r="E8" s="182" t="str">
        <f>'Controls_&amp;_Actions'!D50</f>
        <v>Enter name or initials</v>
      </c>
      <c r="F8" s="186" t="str">
        <f>'Controls_&amp;_Actions'!B48</f>
        <v>Description of the actions required to mitigate the risks</v>
      </c>
    </row>
    <row r="9" spans="1:6" ht="30" x14ac:dyDescent="0.25">
      <c r="A9" s="181" t="str">
        <f>'Controls_&amp;_Actions'!A54</f>
        <v>Main Risk</v>
      </c>
      <c r="B9" s="185" t="e">
        <f>'Controls_&amp;_Actions'!B54</f>
        <v>#N/A</v>
      </c>
      <c r="C9" s="181" t="e">
        <f>'Controls_&amp;_Actions'!D55</f>
        <v>#N/A</v>
      </c>
      <c r="D9" s="184">
        <f>'Controls_&amp;_Actions'!B60</f>
        <v>0</v>
      </c>
      <c r="E9" s="182" t="str">
        <f>'Controls_&amp;_Actions'!D60</f>
        <v>Enter name or initials</v>
      </c>
      <c r="F9" s="186" t="str">
        <f>'Controls_&amp;_Actions'!B58</f>
        <v>Description of the actions required to mitigate the risks</v>
      </c>
    </row>
    <row r="10" spans="1:6" ht="30" x14ac:dyDescent="0.25">
      <c r="A10" s="181" t="str">
        <f>'Controls_&amp;_Actions'!A64</f>
        <v>Main Risk</v>
      </c>
      <c r="B10" s="185" t="e">
        <f>'Controls_&amp;_Actions'!B64</f>
        <v>#N/A</v>
      </c>
      <c r="C10" s="181" t="e">
        <f>'Controls_&amp;_Actions'!D65</f>
        <v>#N/A</v>
      </c>
      <c r="D10" s="184">
        <f>'Controls_&amp;_Actions'!B70</f>
        <v>0</v>
      </c>
      <c r="E10" s="182" t="str">
        <f>'Controls_&amp;_Actions'!D70</f>
        <v>Enter name or initials</v>
      </c>
      <c r="F10" s="186" t="str">
        <f>'Controls_&amp;_Actions'!B68</f>
        <v>Description of the actions required to mitigate the risks</v>
      </c>
    </row>
    <row r="11" spans="1:6" ht="30" x14ac:dyDescent="0.25">
      <c r="A11" s="181" t="str">
        <f>'Controls_&amp;_Actions'!A74</f>
        <v>Main Risk</v>
      </c>
      <c r="B11" s="185" t="e">
        <f>'Controls_&amp;_Actions'!B74</f>
        <v>#N/A</v>
      </c>
      <c r="C11" s="181" t="e">
        <f>'Controls_&amp;_Actions'!D75</f>
        <v>#N/A</v>
      </c>
      <c r="D11" s="184">
        <f>'Controls_&amp;_Actions'!B80</f>
        <v>0</v>
      </c>
      <c r="E11" s="182" t="str">
        <f>'Controls_&amp;_Actions'!D80</f>
        <v>Enter name or initials</v>
      </c>
      <c r="F11" s="186" t="str">
        <f>'Controls_&amp;_Actions'!B78</f>
        <v>Description of the actions required to mitigate the risks</v>
      </c>
    </row>
    <row r="12" spans="1:6" ht="30" x14ac:dyDescent="0.25">
      <c r="A12" s="181" t="str">
        <f>'Controls_&amp;_Actions'!A84</f>
        <v>Main Risk</v>
      </c>
      <c r="B12" s="185" t="e">
        <f>'Controls_&amp;_Actions'!B84</f>
        <v>#N/A</v>
      </c>
      <c r="C12" s="181" t="e">
        <f>'Controls_&amp;_Actions'!D85</f>
        <v>#N/A</v>
      </c>
      <c r="D12" s="184">
        <f>'Controls_&amp;_Actions'!B90</f>
        <v>0</v>
      </c>
      <c r="E12" s="182" t="str">
        <f>'Controls_&amp;_Actions'!D90</f>
        <v>Enter name or initials</v>
      </c>
      <c r="F12" s="186" t="str">
        <f>'Controls_&amp;_Actions'!B88</f>
        <v>Description of the actions required to mitigate the risks</v>
      </c>
    </row>
    <row r="13" spans="1:6" ht="30" x14ac:dyDescent="0.25">
      <c r="A13" s="181" t="str">
        <f>'Controls_&amp;_Actions'!A94</f>
        <v>Main Risk</v>
      </c>
      <c r="B13" s="185" t="e">
        <f>'Controls_&amp;_Actions'!B94</f>
        <v>#N/A</v>
      </c>
      <c r="C13" s="181" t="e">
        <f>'Controls_&amp;_Actions'!D95</f>
        <v>#N/A</v>
      </c>
      <c r="D13" s="184">
        <f>'Controls_&amp;_Actions'!B100</f>
        <v>0</v>
      </c>
      <c r="E13" s="182" t="str">
        <f>'Controls_&amp;_Actions'!D100</f>
        <v>Enter name or initials</v>
      </c>
      <c r="F13" s="186" t="str">
        <f>'Controls_&amp;_Actions'!B98</f>
        <v>Description of the actions required to mitigate the risks</v>
      </c>
    </row>
    <row r="14" spans="1:6" ht="30" x14ac:dyDescent="0.25">
      <c r="A14" s="181" t="str">
        <f>'Controls_&amp;_Actions'!A104</f>
        <v>Main Risk</v>
      </c>
      <c r="B14" s="185" t="e">
        <f>'Controls_&amp;_Actions'!B104</f>
        <v>#N/A</v>
      </c>
      <c r="C14" s="181" t="e">
        <f>'Controls_&amp;_Actions'!D105</f>
        <v>#N/A</v>
      </c>
      <c r="D14" s="184">
        <f>'Controls_&amp;_Actions'!B110</f>
        <v>0</v>
      </c>
      <c r="E14" s="182" t="str">
        <f>'Controls_&amp;_Actions'!D110</f>
        <v>Enter name or initials</v>
      </c>
      <c r="F14" s="186" t="str">
        <f>'Controls_&amp;_Actions'!B108</f>
        <v>Description of the actions required to mitigate the risks</v>
      </c>
    </row>
    <row r="15" spans="1:6" ht="18.75" x14ac:dyDescent="0.25">
      <c r="A15" s="110" t="s">
        <v>446</v>
      </c>
      <c r="B15" s="110" t="s">
        <v>342</v>
      </c>
      <c r="C15" s="110" t="s">
        <v>1314</v>
      </c>
      <c r="D15" s="110" t="s">
        <v>26</v>
      </c>
      <c r="E15" s="267" t="s">
        <v>348</v>
      </c>
      <c r="F15" s="268"/>
    </row>
    <row r="16" spans="1:6" ht="30" x14ac:dyDescent="0.25">
      <c r="A16" s="28" t="str">
        <f>'Lookup Admin'!A2</f>
        <v>A0</v>
      </c>
      <c r="B16" s="28" t="str">
        <f>'Lookup Admin'!E2</f>
        <v>Have there been any changes since risk assessment last carried out?</v>
      </c>
      <c r="C16" s="172" t="str">
        <f>CONCATENATE('Lookup Admin'!F2," - ",'Lookup Admin'!I2)</f>
        <v>TBC - No risk</v>
      </c>
      <c r="D16" s="51" t="str">
        <f>'Lookup Admin'!H2</f>
        <v>TBC</v>
      </c>
      <c r="E16" s="253" t="str">
        <f>'Lookup Admin'!G2</f>
        <v>Any changes to the equipment, ownership or management should result is a 'Yes'  Please use the severity option to determine if these changes are an improvement or deterioration</v>
      </c>
      <c r="F16" s="254"/>
    </row>
    <row r="17" spans="1:6" ht="45" x14ac:dyDescent="0.25">
      <c r="A17" s="28" t="str">
        <f>'Lookup Admin'!A3</f>
        <v>A1</v>
      </c>
      <c r="B17" s="28" t="str">
        <f>'Lookup Admin'!E3</f>
        <v>Is there a site plan and/or schematic showing location of source, chambers, tanks, distribution network including valves, pipes, consumer premises etc.?</v>
      </c>
      <c r="C17" s="172" t="str">
        <f>CONCATENATE('Lookup Admin'!F3," - ",'Lookup Admin'!I3)</f>
        <v>TBC - No risk</v>
      </c>
      <c r="D17" s="51" t="str">
        <f>'Lookup Admin'!H3</f>
        <v>TBC</v>
      </c>
      <c r="E17" s="253" t="str">
        <f>'Lookup Admin'!G3</f>
        <v xml:space="preserve">A site plan or schematic can be a simple sketch through to a complex engineering drawing depending on the size of the supply.  It need not be to scale or include internal domestic plumbing arrangements, but should represent the main components of the supply system. It is essential to understand the layout of the water supply system in order to understand the flow of water from source to tap, and how it is managed and monitored, e.g.by valves, meters and other management devices. If no schematic or site plan is present, risk assessment of the site is difficult if not impossible to achieve.  If not present the likelihood should be scored as 5, the person in control should be requested to make arrangements to draw up plans showing any valves, meters, hydrants etc as part of the action plan </v>
      </c>
      <c r="F17" s="254"/>
    </row>
    <row r="18" spans="1:6" ht="30" x14ac:dyDescent="0.25">
      <c r="A18" s="28" t="str">
        <f>'Lookup Admin'!A4</f>
        <v>A2</v>
      </c>
      <c r="B18" s="28" t="str">
        <f>'Lookup Admin'!E4</f>
        <v>Are there any procedures and/or written records for the supply (i.e. for checks, monitoring or maintenance, etc.)?</v>
      </c>
      <c r="C18" s="172" t="str">
        <f>CONCATENATE('Lookup Admin'!F4," - ",'Lookup Admin'!I4)</f>
        <v>TBC - No risk</v>
      </c>
      <c r="D18" s="51" t="str">
        <f>'Lookup Admin'!H4</f>
        <v>TBC</v>
      </c>
      <c r="E18" s="253" t="str">
        <f>'Lookup Admin'!G4</f>
        <v>An absence of written procedures places reliance on specific individuals, who may not always be available to operate the supply system. Procedures provide a reference for operators and ensure a consistent approach. Records of maintenance and monitoring checks provide a management audit trail, which demonstrate how well a supply is being managed and its performing. If these are absent the person in control should be required to implement them.</v>
      </c>
      <c r="F18" s="254"/>
    </row>
    <row r="19" spans="1:6" ht="30" x14ac:dyDescent="0.25">
      <c r="A19" s="28" t="str">
        <f>'Lookup Admin'!A5</f>
        <v>A3</v>
      </c>
      <c r="B19" s="28" t="str">
        <f>'Lookup Admin'!E5</f>
        <v>Are there any manufacturers' instructions for the equipment on the supply?</v>
      </c>
      <c r="C19" s="172" t="str">
        <f>CONCATENATE('Lookup Admin'!F5," - ",'Lookup Admin'!I5)</f>
        <v>TBC - No risk</v>
      </c>
      <c r="D19" s="51" t="str">
        <f>'Lookup Admin'!H5</f>
        <v>TBC</v>
      </c>
      <c r="E19" s="253" t="str">
        <f>'Lookup Admin'!G5</f>
        <v>The presence of manufacturers' instructions for key equipment (e.g. pumps, treatment processes, dosing systems, monitors) provides  an essential reference for operators and provides a record of  equipment requirements as designed. Where any instructions are absent, they should be sought as part of the action plan.</v>
      </c>
      <c r="F19" s="254"/>
    </row>
    <row r="20" spans="1:6" ht="30" x14ac:dyDescent="0.25">
      <c r="A20" s="28" t="str">
        <f>'Lookup Admin'!A6</f>
        <v>A4</v>
      </c>
      <c r="B20" s="28" t="str">
        <f>'Lookup Admin'!E6</f>
        <v xml:space="preserve">Is there an emergency plan for the provision of an alternative water supply? </v>
      </c>
      <c r="C20" s="172" t="str">
        <f>CONCATENATE('Lookup Admin'!F6," - ",'Lookup Admin'!I6)</f>
        <v>TBC - No risk</v>
      </c>
      <c r="D20" s="51" t="str">
        <f>'Lookup Admin'!H6</f>
        <v>TBC</v>
      </c>
      <c r="E20" s="253" t="str">
        <f>'Lookup Admin'!G6</f>
        <v>Loss of supplies can occur for a variety of reasons, which are often unforeseen. Contingency measures to provide alternative supplies should be documented as written procedures to ensure that the relevant people can reference what to do under these circumstances.DWI have provided guidance on the provision of alternative supplies, which can be obtained from their website. Persons in control should demonstrate that procedures are in place.</v>
      </c>
      <c r="F20" s="254"/>
    </row>
    <row r="21" spans="1:6" ht="30" x14ac:dyDescent="0.25">
      <c r="A21" s="28" t="str">
        <f>'Lookup Admin'!A7</f>
        <v>A5</v>
      </c>
      <c r="B21" s="28" t="str">
        <f>'Lookup Admin'!E7</f>
        <v xml:space="preserve">Has the owner or operators had appropriate training for the supply? </v>
      </c>
      <c r="C21" s="172" t="str">
        <f>CONCATENATE('Lookup Admin'!F7," - ",'Lookup Admin'!I7)</f>
        <v>TBC - No risk</v>
      </c>
      <c r="D21" s="51" t="str">
        <f>'Lookup Admin'!H7</f>
        <v>TBC</v>
      </c>
      <c r="E21" s="253" t="str">
        <f>'Lookup Admin'!G7</f>
        <v>Operators should be competent in the operation of the supply system they are managing, and have an understanding of the need to apply sound hygienic practice. A lack of competency and/or hygiene awareness presents a risk of contamination of the supply.  The risk assessor must determine what and when training has been undertaken, and whether it is appropriate. For a complex treatment system such as chlorination or chlorine dioxide disinfection a formal training course maybe required, whereas for a UV system informal training form the supplier with written procedures could be appropriate. This can be achieved through dialogue and evidence through certification or other written records.  A judgement as to whether deficiencies present a risk must be made and relevant advice provided.</v>
      </c>
      <c r="F21" s="254"/>
    </row>
    <row r="22" spans="1:6" x14ac:dyDescent="0.25">
      <c r="A22" s="28" t="str">
        <f>'Lookup Admin'!A8</f>
        <v>A6</v>
      </c>
      <c r="B22" s="28" t="str">
        <f>'Lookup Admin'!E8</f>
        <v>Does the sampling history identify the presence of any hazards?</v>
      </c>
      <c r="C22" s="172" t="str">
        <f>CONCATENATE('Lookup Admin'!F8," - ",'Lookup Admin'!I8)</f>
        <v>TBC - No risk</v>
      </c>
      <c r="D22" s="51" t="str">
        <f>'Lookup Admin'!H8</f>
        <v>TBC</v>
      </c>
      <c r="E22" s="253" t="str">
        <f>'Lookup Admin'!G8</f>
        <v>Is the supply sampled, excluding regulatory LA sampling, (i.e. operational)? Confirm what parameters the sample is analysed for and what are the results? Determine if this sampling has identified the presence of any particular hazards which should inform the risk assessment.</v>
      </c>
      <c r="F22" s="254"/>
    </row>
    <row r="23" spans="1:6" x14ac:dyDescent="0.25">
      <c r="A23" s="255" t="str">
        <f>'Lookup Admin'!A9</f>
        <v>Section B - SOURCE: All catchments</v>
      </c>
      <c r="B23" s="256"/>
      <c r="C23" s="256"/>
      <c r="D23" s="256"/>
      <c r="E23" s="256"/>
      <c r="F23" s="257"/>
    </row>
    <row r="24" spans="1:6" ht="30" x14ac:dyDescent="0.25">
      <c r="A24" s="28" t="str">
        <f>'Lookup Admin'!A10</f>
        <v>B1</v>
      </c>
      <c r="B24" s="28" t="str">
        <f>'Lookup Admin'!E10</f>
        <v>Are there latrines, septic tanks, animal enclosures or cess pits present within 50m of the source?</v>
      </c>
      <c r="C24" s="172" t="str">
        <f>CONCATENATE('Lookup Admin'!F10," - ",'Lookup Admin'!I10)</f>
        <v>TBC - No risk</v>
      </c>
      <c r="D24" s="51" t="str">
        <f>'Lookup Admin'!H10</f>
        <v>TBC</v>
      </c>
      <c r="E24" s="253" t="str">
        <f>'Lookup Admin'!G10</f>
        <v>If unsewered human or animal sanitation is present within 50m of the source then there is considerable potential for raw human sewage to contaminate the source of the drinking water supply. If the supply is groundwater and in a high vulnerability area (as indicated in the EA aquifer vulnerability maps), the unsewered human or animal sanitation is highly likely to contaminate the source through underground connectivity. Information on geography and aquifers can be found in teh EA's Magic Maps available on the EA website or magic.defra.gov.uk   In high vulnerability areas this contamination risk will be present regardless of the condition of the collection chamber or head works. New sources should not be installed within 50m of unsewered human or animal waste in high vulnerability areas.</v>
      </c>
      <c r="F24" s="254"/>
    </row>
    <row r="25" spans="1:6" x14ac:dyDescent="0.25">
      <c r="A25" s="28" t="str">
        <f>'Lookup Admin'!A11</f>
        <v>B2</v>
      </c>
      <c r="B25" s="28" t="str">
        <f>'Lookup Admin'!E11</f>
        <v>Are there any waste pipes (sewage) adjacent to the source?</v>
      </c>
      <c r="C25" s="172" t="str">
        <f>CONCATENATE('Lookup Admin'!F11," - ",'Lookup Admin'!I11)</f>
        <v>TBC - No risk</v>
      </c>
      <c r="D25" s="51" t="str">
        <f>'Lookup Admin'!H11</f>
        <v>TBC</v>
      </c>
      <c r="E25" s="253" t="str">
        <f>'Lookup Admin'!G11</f>
        <v>Defects, deterioration and damage to waste pipes may allow their contents to leach into the soil and enter the source where its integrity is compromised. Determine their contents, material, location (on a site plan) and where possible, their robustness (consider its age) to establish the likelihood of the hazard presented. Consider whether the pipe(s) could be relocated to lower depth ( avoiding damage) or moved to reduce the risk posed. All contractors on site should be made aware of the location of waste pipes when working in the area.  To find information on groundwater vulnerability type the post code into the EA web page 'What's in your backyard' and look at the aquifer vulnerability map in the ground water section.</v>
      </c>
      <c r="F25" s="254"/>
    </row>
    <row r="26" spans="1:6" ht="30" x14ac:dyDescent="0.25">
      <c r="A26" s="28" t="str">
        <f>'Lookup Admin'!A12</f>
        <v>B3</v>
      </c>
      <c r="B26" s="28" t="str">
        <f>'Lookup Admin'!E12</f>
        <v>Is there a risk of microbial contamination (from slurry spreading, and/or storage of slurry or dung)?</v>
      </c>
      <c r="C26" s="172" t="str">
        <f>CONCATENATE('Lookup Admin'!F12," - ",'Lookup Admin'!I12)</f>
        <v>TBC - No risk</v>
      </c>
      <c r="D26" s="51" t="str">
        <f>'Lookup Admin'!H12</f>
        <v>TBC</v>
      </c>
      <c r="E26" s="253" t="str">
        <f>'Lookup Admin'!G12</f>
        <v>The hazard arises from the active application of the materials in conjunction with the disruption of the soil itself, e.g. via ploughing or sub-soil injection. The likelihood value will be based on the probable duration and frequency at which such activities are undertaken.  In some areas brownfield sites or derelict land will be remediated using sewage-derived sludge or slurry or similar materials. The rate of application will typically be higher and this should be borne in mind when assessing the risk. To find information on groundwater vulnerability type the post code into the EA web page 'What's in your backyard' and look at the aquifer vulnerability map in the ground water section.</v>
      </c>
      <c r="F26" s="254"/>
    </row>
    <row r="27" spans="1:6" ht="30" x14ac:dyDescent="0.25">
      <c r="A27" s="28" t="str">
        <f>'Lookup Admin'!A13</f>
        <v>B4</v>
      </c>
      <c r="B27" s="28" t="str">
        <f>'Lookup Admin'!E13</f>
        <v>Is there a risk of pesticides or chemical contamination (e.g. sheep dipping chemicals)</v>
      </c>
      <c r="C27" s="172" t="str">
        <f>CONCATENATE('Lookup Admin'!F13," - ",'Lookup Admin'!I13)</f>
        <v>TBC - No risk</v>
      </c>
      <c r="D27" s="51" t="str">
        <f>'Lookup Admin'!H13</f>
        <v>TBC</v>
      </c>
      <c r="E27" s="253" t="str">
        <f>'Lookup Admin'!G13</f>
        <v>If storage / disposal sites for pesticides are known to be close to the source under investigation then the risk characterisation should reflect this. In addition, look for any evidence of sheep dipping activity in the area when assessing the site. Pesticides may also be periodically applied to the land - the timing of which and the nature of the pesticide will depend on the crops being grown or the livestock present.</v>
      </c>
      <c r="F27" s="254"/>
    </row>
    <row r="28" spans="1:6" x14ac:dyDescent="0.25">
      <c r="A28" s="28" t="str">
        <f>'Lookup Admin'!A14</f>
        <v>B5</v>
      </c>
      <c r="B28" s="28" t="str">
        <f>'Lookup Admin'!E14</f>
        <v>Are chemical fertilisers used?</v>
      </c>
      <c r="C28" s="172" t="str">
        <f>CONCATENATE('Lookup Admin'!F14," - ",'Lookup Admin'!I14)</f>
        <v>TBC - No risk</v>
      </c>
      <c r="D28" s="51" t="str">
        <f>'Lookup Admin'!H14</f>
        <v>TBC</v>
      </c>
      <c r="E28" s="253" t="str">
        <f>'Lookup Admin'!G14</f>
        <v>Chemical fertilizers typically contain nitrates and phosphates, which may enter watercourses through run-off or leaching.  Levels will vary depending on the rates of application, weather conditions and the longer term history of applications at the site.</v>
      </c>
      <c r="F28" s="254"/>
    </row>
    <row r="29" spans="1:6" ht="30" x14ac:dyDescent="0.25">
      <c r="A29" s="28" t="str">
        <f>'Lookup Admin'!A15</f>
        <v>B6</v>
      </c>
      <c r="B29" s="28" t="str">
        <f>'Lookup Admin'!E15</f>
        <v xml:space="preserve">Is there history of mining in the catchment (i.e. chemical or metal contamination)? </v>
      </c>
      <c r="C29" s="172" t="str">
        <f>CONCATENATE('Lookup Admin'!F15," - ",'Lookup Admin'!I15)</f>
        <v>TBC - No risk</v>
      </c>
      <c r="D29" s="51" t="str">
        <f>'Lookup Admin'!H15</f>
        <v>TBC</v>
      </c>
      <c r="E29" s="253" t="str">
        <f>'Lookup Admin'!G15</f>
        <v>If there is evidence of the area adjacent to the source having been used for mining activity at any time in the past, which may pose a contamination threat then this should be recorded on the risk assessment. Such activities may include mineral, ores or other extraction such as coal mining. The likely hazards include sediment/turbidity from the extraction itself or increased run-off times into water courses, or heavy metals depending on the material being mined.</v>
      </c>
      <c r="F29" s="254"/>
    </row>
    <row r="30" spans="1:6" ht="45" x14ac:dyDescent="0.25">
      <c r="A30" s="28" t="str">
        <f>'Lookup Admin'!A16</f>
        <v>B7</v>
      </c>
      <c r="B30" s="28" t="str">
        <f>'Lookup Admin'!E16</f>
        <v>Does the local geology suggest the present of  - boron, arsenic, lead, fluoride, uranium, nickel, radon or other potentially harmful natural substance in raw water?</v>
      </c>
      <c r="C30" s="172" t="str">
        <f>CONCATENATE('Lookup Admin'!F16," - ",'Lookup Admin'!I16)</f>
        <v>TBC - No risk</v>
      </c>
      <c r="D30" s="51" t="str">
        <f>'Lookup Admin'!H16</f>
        <v>TBC</v>
      </c>
      <c r="E30" s="253" t="str">
        <f>'Lookup Admin'!G16</f>
        <v xml:space="preserve">Minerals and substances such as these parameters are naturally occurring and are likely to be known by the water company, Environment Agency or other Local Authorities who have already carried out risk assessments. Because these are naturally occurring they are likely to affect large areas. the EA or neighbouring authorities are the best sources of ifnoramtion regarding the presence of such substances in the ground water.  If the local water company has sources in the area they may be able to confirm or rule out the presence of such substances. </v>
      </c>
      <c r="F30" s="254"/>
    </row>
    <row r="31" spans="1:6" ht="30" x14ac:dyDescent="0.25">
      <c r="A31" s="28" t="str">
        <f>'Lookup Admin'!A17</f>
        <v>B8</v>
      </c>
      <c r="B31" s="28" t="str">
        <f>'Lookup Admin'!E17</f>
        <v>Is the source likely to be affected by any contaminated land including landfill sites in the catchment?</v>
      </c>
      <c r="C31" s="172" t="str">
        <f>CONCATENATE('Lookup Admin'!F17," - ",'Lookup Admin'!I17)</f>
        <v>TBC - No risk</v>
      </c>
      <c r="D31" s="51" t="str">
        <f>'Lookup Admin'!H17</f>
        <v>TBC</v>
      </c>
      <c r="E31" s="253" t="str">
        <f>'Lookup Admin'!G17</f>
        <v>The presence of disposal sites may influence the quality of water at the source by allowing the introduction of microbiological or chemical contaminants into the supply, depending on the nature of the materials being disposed. Incineration is also included in this section as the question of both airborne material and disposal sites for ash residues need to be considered when making the overall assessment of the likely impact on the water quality at the source. the likelihood score should reflect the permanent nature (or longevity) of such sites in terms of their potential to continue to release polluting materials for many years after their immediate use has ceased.  This question may include designated contaminated land sites or sites that are potentially contaminated, which have not been designated.</v>
      </c>
      <c r="F31" s="254"/>
    </row>
    <row r="32" spans="1:6" ht="30" x14ac:dyDescent="0.25">
      <c r="A32" s="28" t="str">
        <f>'Lookup Admin'!A18</f>
        <v>B9</v>
      </c>
      <c r="B32" s="28" t="str">
        <f>'Lookup Admin'!E18</f>
        <v>Is there a likelihood of insufficiency of supply i.e. over-abstraction of source or during drought conditions</v>
      </c>
      <c r="C32" s="172" t="str">
        <f>CONCATENATE('Lookup Admin'!F18," - ",'Lookup Admin'!I18)</f>
        <v>TBC - No risk</v>
      </c>
      <c r="D32" s="51" t="str">
        <f>'Lookup Admin'!H18</f>
        <v>TBC</v>
      </c>
      <c r="E32" s="253" t="str">
        <f>'Lookup Admin'!G18</f>
        <v xml:space="preserve">Insufficiency caused by low levels of stored water may result in for example (not an exhaustive list) increased algal population (due to increased temperature and sunlight), limescale deposits in ground water, sludge, metal concentrations and reduced oxygen levels.  The insufficiency of supplies is a hazard in itself, additionally there are hazards associated with the water levels recharging or replenishing such as increased turbidity, nitrates, pesticides, or cryptosporidium from run-off.      </v>
      </c>
      <c r="F32" s="254"/>
    </row>
    <row r="33" spans="1:6" ht="30" x14ac:dyDescent="0.25">
      <c r="A33" s="28" t="str">
        <f>'Lookup Admin'!A19</f>
        <v>B10</v>
      </c>
      <c r="B33" s="28" t="str">
        <f>'Lookup Admin'!E19</f>
        <v>Is the source adequately protected against vandalism (deliberate contamination of source and unauthorised access)?</v>
      </c>
      <c r="C33" s="172" t="str">
        <f>CONCATENATE('Lookup Admin'!F19," - ",'Lookup Admin'!I19)</f>
        <v>TBC - No risk</v>
      </c>
      <c r="D33" s="51" t="str">
        <f>'Lookup Admin'!H19</f>
        <v>TBC</v>
      </c>
      <c r="E33" s="253" t="str">
        <f>'Lookup Admin'!G19</f>
        <v>Adequate protection will be site specific depending on the level of accessibility of the site to the general public.  Measures may include fencing, gates and padlocks, etc.</v>
      </c>
      <c r="F33" s="254"/>
    </row>
    <row r="34" spans="1:6" ht="45" x14ac:dyDescent="0.25">
      <c r="A34" s="28" t="str">
        <f>'Lookup Admin'!A20</f>
        <v>B11</v>
      </c>
      <c r="B34" s="28" t="str">
        <f>'Lookup Admin'!E20</f>
        <v>Is there a risk of oil spill entering the supply (e.g. generators, household heating oil, farm fuel, generators, road traffic accident or the presence of a redundant tanker etc.)?</v>
      </c>
      <c r="C34" s="172" t="str">
        <f>CONCATENATE('Lookup Admin'!F20," - ",'Lookup Admin'!I20)</f>
        <v>TBC - No risk</v>
      </c>
      <c r="D34" s="51" t="str">
        <f>'Lookup Admin'!H20</f>
        <v>TBC</v>
      </c>
      <c r="E34" s="253" t="str">
        <f>'Lookup Admin'!G20</f>
        <v>Are there fuel stores (e.g. domestic tanks) or equipment using fuel, stored within 250m of the source?  Check their condition (are they in good repair and adequately bunded and the suitability of their filling procedure to determine the likelihood.</v>
      </c>
      <c r="F34" s="254"/>
    </row>
    <row r="35" spans="1:6" x14ac:dyDescent="0.25">
      <c r="A35" s="28" t="str">
        <f>'Lookup Admin'!A21</f>
        <v>B12</v>
      </c>
      <c r="B35" s="28">
        <f>'Lookup Admin'!E21</f>
        <v>0</v>
      </c>
      <c r="C35" s="172" t="str">
        <f>CONCATENATE('Lookup Admin'!F21," - ",'Lookup Admin'!I21)</f>
        <v>N/A - No risk</v>
      </c>
      <c r="D35" s="51" t="str">
        <f>'Lookup Admin'!H21</f>
        <v/>
      </c>
      <c r="E35" s="253" t="str">
        <f>'Lookup Admin'!G21</f>
        <v>No guidance available</v>
      </c>
      <c r="F35" s="254"/>
    </row>
    <row r="36" spans="1:6" x14ac:dyDescent="0.25">
      <c r="A36" s="28" t="str">
        <f>'Lookup Admin'!A22</f>
        <v>B13</v>
      </c>
      <c r="B36" s="28">
        <f>'Lookup Admin'!E22</f>
        <v>0</v>
      </c>
      <c r="C36" s="172" t="str">
        <f>CONCATENATE('Lookup Admin'!F22," - ",'Lookup Admin'!I22)</f>
        <v>N/A - No risk</v>
      </c>
      <c r="D36" s="51" t="str">
        <f>'Lookup Admin'!H22</f>
        <v/>
      </c>
      <c r="E36" s="253" t="str">
        <f>'Lookup Admin'!G22</f>
        <v>No guidance available</v>
      </c>
      <c r="F36" s="254"/>
    </row>
    <row r="37" spans="1:6" x14ac:dyDescent="0.25">
      <c r="A37" s="28" t="str">
        <f>'Lookup Admin'!A23</f>
        <v>B14</v>
      </c>
      <c r="B37" s="28">
        <f>'Lookup Admin'!E23</f>
        <v>0</v>
      </c>
      <c r="C37" s="172" t="str">
        <f>CONCATENATE('Lookup Admin'!F23," - ",'Lookup Admin'!I23)</f>
        <v>N/A - No risk</v>
      </c>
      <c r="D37" s="51" t="str">
        <f>'Lookup Admin'!H23</f>
        <v/>
      </c>
      <c r="E37" s="253" t="str">
        <f>'Lookup Admin'!G23</f>
        <v>No guidance available</v>
      </c>
      <c r="F37" s="254"/>
    </row>
    <row r="38" spans="1:6" x14ac:dyDescent="0.25">
      <c r="A38" s="255" t="str">
        <f>'Lookup Admin'!A24</f>
        <v>Section B - Radioactivity</v>
      </c>
      <c r="B38" s="256"/>
      <c r="C38" s="256"/>
      <c r="D38" s="256"/>
      <c r="E38" s="256"/>
      <c r="F38" s="257"/>
    </row>
    <row r="39" spans="1:6" ht="30" x14ac:dyDescent="0.25">
      <c r="A39" s="28" t="str">
        <f>'Lookup Admin'!A25</f>
        <v>B15</v>
      </c>
      <c r="B39" s="28" t="str">
        <f>'Lookup Admin'!E25</f>
        <v>Are there any man made sources of tritium in the catchment which could affect the water supply?</v>
      </c>
      <c r="C39" s="172" t="str">
        <f>CONCATENATE('Lookup Admin'!F25," - ",'Lookup Admin'!I25)</f>
        <v>TBC - No risk</v>
      </c>
      <c r="D39" s="51" t="str">
        <f>'Lookup Admin'!H25</f>
        <v>TBC</v>
      </c>
      <c r="E39" s="253" t="str">
        <f>'Lookup Admin'!G25</f>
        <v>Man-made sources of tritium are uncommon in England and Wales, and would be as a result of contamination events, discharges or spills. 
Consult local authority records and the Environment Agency (NRW in Wales) for information on known spills or disposal of tritium.</v>
      </c>
      <c r="F39" s="254"/>
    </row>
    <row r="40" spans="1:6" ht="45" x14ac:dyDescent="0.25">
      <c r="A40" s="28" t="str">
        <f>'Lookup Admin'!A26</f>
        <v>B16</v>
      </c>
      <c r="B40" s="28" t="str">
        <f>'Lookup Admin'!E26</f>
        <v>Has the Environment Agency any record of historic pollution event(s) in the catchment which contained radioactive substances?</v>
      </c>
      <c r="C40" s="172" t="str">
        <f>CONCATENATE('Lookup Admin'!F26," - ",'Lookup Admin'!I26)</f>
        <v>TBC - No risk</v>
      </c>
      <c r="D40" s="51" t="str">
        <f>'Lookup Admin'!H26</f>
        <v>TBC</v>
      </c>
      <c r="E40" s="253" t="str">
        <f>'Lookup Admin'!G26</f>
        <v>Consult with the Environment Agency (NRW in Wales) for information on any historic pollution or contamination events. This should include its location, the nature of the contamination, what was the radioactive substance involved, details of any remediation carried out and details of any ongoing monitoring.</v>
      </c>
      <c r="F40" s="254"/>
    </row>
    <row r="41" spans="1:6" ht="45" x14ac:dyDescent="0.25">
      <c r="A41" s="28" t="str">
        <f>'Lookup Admin'!A27</f>
        <v>B17</v>
      </c>
      <c r="B41" s="28" t="str">
        <f>'Lookup Admin'!E27</f>
        <v>Does the local water company have a notice allowing them to cease monitoring for tritium or ID for abstraction points from the same aquifer?</v>
      </c>
      <c r="C41" s="172" t="str">
        <f>CONCATENATE('Lookup Admin'!F27," - ",'Lookup Admin'!I27)</f>
        <v>TBC - No risk</v>
      </c>
      <c r="D41" s="51" t="str">
        <f>'Lookup Admin'!H27</f>
        <v>TBC</v>
      </c>
      <c r="E41" s="253" t="str">
        <f>'Lookup Admin'!G27</f>
        <v>Contact the supplying water company and request details of the evidence provided to justify this, results of any samples taken and confirm whether or not the company has been granted a waiver to allow them to reduce or cease analysis for radioactivity. These are valid for a 5yr period and should be used to help inform the risk assessment.</v>
      </c>
      <c r="F41" s="254"/>
    </row>
    <row r="42" spans="1:6" ht="45" x14ac:dyDescent="0.25">
      <c r="A42" s="28" t="str">
        <f>'Lookup Admin'!A28</f>
        <v>B18</v>
      </c>
      <c r="B42" s="28" t="str">
        <f>'Lookup Admin'!E28</f>
        <v>Is there any monitoring data (EA/Wco/LA) for radioactive substances in this supply or another supply in the same water body indicating levels above the standard/value?</v>
      </c>
      <c r="C42" s="172" t="str">
        <f>CONCATENATE('Lookup Admin'!F28," - ",'Lookup Admin'!I28)</f>
        <v>TBC - No risk</v>
      </c>
      <c r="D42" s="51" t="str">
        <f>'Lookup Admin'!H28</f>
        <v>TBC</v>
      </c>
      <c r="E42" s="253" t="str">
        <f>'Lookup Admin'!G28</f>
        <v>If any organisation has monitoring results showing a radioactive substance above the permitted value, the supply should be classified as high or very high risk of exceeding the parametric value, pending further investigation and monitoring.</v>
      </c>
      <c r="F42" s="254"/>
    </row>
    <row r="43" spans="1:6" ht="30" x14ac:dyDescent="0.25">
      <c r="A43" s="28" t="str">
        <f>'Lookup Admin'!A29</f>
        <v>B19</v>
      </c>
      <c r="B43" s="28" t="str">
        <f>'Lookup Admin'!E29</f>
        <v>Does the ‘Radioactivity in Food and the environment’ report indicate the likely presence of radioactive substances?</v>
      </c>
      <c r="C43" s="172" t="str">
        <f>CONCATENATE('Lookup Admin'!F29," - ",'Lookup Admin'!I29)</f>
        <v>TBC - No risk</v>
      </c>
      <c r="D43" s="51" t="str">
        <f>'Lookup Admin'!H29</f>
        <v>TBC</v>
      </c>
      <c r="E43" s="253" t="str">
        <f>'Lookup Admin'!G29</f>
        <v>https://www.food.gov.uk/science/research/radiologicalresearch/radiosurv/rife
Where it is established that there is a likely presence of radioactive substances, further information relating to this should be obtained from the EA and PHE.</v>
      </c>
      <c r="F43" s="254"/>
    </row>
    <row r="44" spans="1:6" ht="30" x14ac:dyDescent="0.25">
      <c r="A44" s="28" t="str">
        <f>'Lookup Admin'!A30</f>
        <v>B20</v>
      </c>
      <c r="B44" s="28" t="str">
        <f>'Lookup Admin'!E30</f>
        <v>If gross alpha or gross beta exceed the limit, does the Indicative Dose (ID)calculation confirm the value is &lt;0.1mSv?</v>
      </c>
      <c r="C44" s="172" t="str">
        <f>CONCATENATE('Lookup Admin'!F30," - ",'Lookup Admin'!I30)</f>
        <v>TBC - No risk</v>
      </c>
      <c r="D44" s="51" t="str">
        <f>'Lookup Admin'!H30</f>
        <v>TBC</v>
      </c>
      <c r="E44" s="253" t="str">
        <f>'Lookup Admin'!G30</f>
        <v>If a  result of gross alpha or gross beta is above the permitted values, further investigation should be carried out and analysis of individual radionuclides undertaken to calculate the ID.
Your laboratory should be able to carry out this analysis and calculation. If it is below 0.1mSv no further monitoring of gross alpha or beta is required.</v>
      </c>
      <c r="F44" s="254"/>
    </row>
    <row r="45" spans="1:6" x14ac:dyDescent="0.25">
      <c r="A45" s="28" t="str">
        <f>'Lookup Admin'!A31</f>
        <v>B21</v>
      </c>
      <c r="B45" s="28">
        <f>'Lookup Admin'!E31</f>
        <v>0</v>
      </c>
      <c r="C45" s="172" t="str">
        <f>CONCATENATE('Lookup Admin'!F31," - ",'Lookup Admin'!I31)</f>
        <v>N/A - No risk</v>
      </c>
      <c r="D45" s="51" t="str">
        <f>'Lookup Admin'!H31</f>
        <v/>
      </c>
      <c r="E45" s="253" t="str">
        <f>'Lookup Admin'!G31</f>
        <v>No guidance available</v>
      </c>
      <c r="F45" s="254"/>
    </row>
    <row r="46" spans="1:6" x14ac:dyDescent="0.25">
      <c r="A46" s="28" t="str">
        <f>'Lookup Admin'!A32</f>
        <v>B22</v>
      </c>
      <c r="B46" s="28">
        <f>'Lookup Admin'!E32</f>
        <v>0</v>
      </c>
      <c r="C46" s="172" t="str">
        <f>CONCATENATE('Lookup Admin'!F32," - ",'Lookup Admin'!I32)</f>
        <v>N/A - No risk</v>
      </c>
      <c r="D46" s="51" t="str">
        <f>'Lookup Admin'!H32</f>
        <v/>
      </c>
      <c r="E46" s="253" t="str">
        <f>'Lookup Admin'!G32</f>
        <v>No guidance available</v>
      </c>
      <c r="F46" s="254"/>
    </row>
    <row r="47" spans="1:6" x14ac:dyDescent="0.25">
      <c r="A47" s="28" t="str">
        <f>'Lookup Admin'!A33</f>
        <v>B23</v>
      </c>
      <c r="B47" s="28">
        <f>'Lookup Admin'!E33</f>
        <v>0</v>
      </c>
      <c r="C47" s="172" t="str">
        <f>CONCATENATE('Lookup Admin'!F33," - ",'Lookup Admin'!I33)</f>
        <v>N/A - No risk</v>
      </c>
      <c r="D47" s="51" t="str">
        <f>'Lookup Admin'!H33</f>
        <v/>
      </c>
      <c r="E47" s="253" t="str">
        <f>'Lookup Admin'!G33</f>
        <v>No guidance available</v>
      </c>
      <c r="F47" s="254"/>
    </row>
    <row r="48" spans="1:6" x14ac:dyDescent="0.25">
      <c r="A48" s="255" t="str">
        <f>'Lookup Admin'!A34</f>
        <v>Section C - SOURCE: Catchment of Surface Water Supply (including springs)</v>
      </c>
      <c r="B48" s="256"/>
      <c r="C48" s="256"/>
      <c r="D48" s="256"/>
      <c r="E48" s="256"/>
      <c r="F48" s="257"/>
    </row>
    <row r="49" spans="1:6" ht="30" x14ac:dyDescent="0.25">
      <c r="A49" s="28" t="str">
        <f>'Lookup Admin'!A35</f>
        <v>C1</v>
      </c>
      <c r="B49" s="28" t="str">
        <f>'Lookup Admin'!E35</f>
        <v>Is there a noticeable change in the appearance of the water from time to time (colour, cloudiness/turbidity)?</v>
      </c>
      <c r="C49" s="172" t="str">
        <f>CONCATENATE('Lookup Admin'!F35," - ",'Lookup Admin'!I35)</f>
        <v>TBC - No risk</v>
      </c>
      <c r="D49" s="51" t="str">
        <f>'Lookup Admin'!H35</f>
        <v>TBC</v>
      </c>
      <c r="E49" s="253" t="str">
        <f>'Lookup Admin'!G35</f>
        <v xml:space="preserve">Changes in levels and flows can result in deterioration of raw water quality with associated increases in turbidity and colour due to the suspension of sediment.  This will be most prevalent during periods of heavy rainfall, when flooding and rapid runoff of surface water into the source can occur.  Associated water treatment must be designed to meet the demands of these "flashy" conditions. </v>
      </c>
      <c r="F49" s="254"/>
    </row>
    <row r="50" spans="1:6" ht="45" x14ac:dyDescent="0.25">
      <c r="A50" s="28" t="str">
        <f>'Lookup Admin'!A36</f>
        <v>C2</v>
      </c>
      <c r="B50" s="28" t="str">
        <f>'Lookup Admin'!E36</f>
        <v>Is the source exposed to risks of faecal contamination from wildlife (this will always be yes for all surface water sources, i.e. rivers, lakes and streams)?</v>
      </c>
      <c r="C50" s="172" t="str">
        <f>CONCATENATE('Lookup Admin'!F36," - ",'Lookup Admin'!I36)</f>
        <v>TBC - No risk</v>
      </c>
      <c r="D50" s="51" t="str">
        <f>'Lookup Admin'!H36</f>
        <v>TBC</v>
      </c>
      <c r="E50" s="253" t="str">
        <f>'Lookup Admin'!G36</f>
        <v>Any evidence of wildlife, mammals (rabbits, deer, etc.),  birds (gulls, geese, migratory birds,  etc) reptiles ( frogs, newts, etc) at the source could indicate the potential for contamination of the supply either from faecal material or from carcasses falling into the supply. Measures required to mitigate risks from wildlife should  take into account the type and extent of risk presented. The occurrence of wildlife might be transient (e.g. from birds overhead) or more regular, where for example, the source is in close proximity to rabbit warrens.</v>
      </c>
      <c r="F50" s="254"/>
    </row>
    <row r="51" spans="1:6" ht="30" x14ac:dyDescent="0.25">
      <c r="A51" s="28" t="str">
        <f>'Lookup Admin'!A37</f>
        <v>C3</v>
      </c>
      <c r="B51" s="28" t="str">
        <f>'Lookup Admin'!E37</f>
        <v>Is there waste-water discharging biological matter into the source?</v>
      </c>
      <c r="C51" s="172" t="str">
        <f>CONCATENATE('Lookup Admin'!F37," - ",'Lookup Admin'!I37)</f>
        <v>TBC - No risk</v>
      </c>
      <c r="D51" s="51" t="str">
        <f>'Lookup Admin'!H37</f>
        <v>TBC</v>
      </c>
      <c r="E51" s="253" t="str">
        <f>'Lookup Admin'!G37</f>
        <v>Determine (probably during desk top part of assessment) if any sewage treatment works, abattoirs, etc discharge waste upstream of the source intake.</v>
      </c>
      <c r="F51" s="254"/>
    </row>
    <row r="52" spans="1:6" ht="30" x14ac:dyDescent="0.25">
      <c r="A52" s="28" t="str">
        <f>'Lookup Admin'!A38</f>
        <v>C4</v>
      </c>
      <c r="B52" s="28" t="str">
        <f>'Lookup Admin'!E38</f>
        <v>Is there waste-water discharging chemical substances into the source?</v>
      </c>
      <c r="C52" s="172" t="str">
        <f>CONCATENATE('Lookup Admin'!F38," - ",'Lookup Admin'!I38)</f>
        <v>TBC - No risk</v>
      </c>
      <c r="D52" s="51" t="str">
        <f>'Lookup Admin'!H38</f>
        <v>TBC</v>
      </c>
      <c r="E52" s="253" t="str">
        <f>'Lookup Admin'!G38</f>
        <v>Determine (probably during desk top part of assessment) if any tanneries, paint factories, plating works, etc discharge chemicals upstream of the source intake.</v>
      </c>
      <c r="F52" s="254"/>
    </row>
    <row r="53" spans="1:6" ht="30" x14ac:dyDescent="0.25">
      <c r="A53" s="28" t="str">
        <f>'Lookup Admin'!A39</f>
        <v>C5</v>
      </c>
      <c r="B53" s="28" t="str">
        <f>'Lookup Admin'!E39</f>
        <v>Are there unbunded stores of farm waste or silage in the catchment?</v>
      </c>
      <c r="C53" s="172" t="str">
        <f>CONCATENATE('Lookup Admin'!F39," - ",'Lookup Admin'!I39)</f>
        <v>TBC - No risk</v>
      </c>
      <c r="D53" s="51" t="str">
        <f>'Lookup Admin'!H39</f>
        <v>TBC</v>
      </c>
      <c r="E53" s="253" t="str">
        <f>'Lookup Admin'!G39</f>
        <v>If there are areas where silage is being stored in polyethylene bags (or equivalent) or other farm-derived wastes (faecal contamination) where there is no bunded storage and there is the potential for spillage entering the source (including via land drains) which are permanent or long-term feature then the likelihood should be scored as 5 . The hazard is high ammonia levels which reduces the effectiveness of chlorine disinfection. Chlorination converts ammonia to chloramines which are less potent disinfectants than chlorine itself and can give rise to taste and odour complaints. Therefore, when designing chlorination systems for ammonia-containing waters, the chlorine capacity must be sufficient to produce a free chlorine residual.</v>
      </c>
      <c r="F53" s="254"/>
    </row>
    <row r="54" spans="1:6" ht="30" x14ac:dyDescent="0.25">
      <c r="A54" s="28" t="str">
        <f>'Lookup Admin'!A40</f>
        <v>C6</v>
      </c>
      <c r="B54" s="28" t="str">
        <f>'Lookup Admin'!E40</f>
        <v>Is local forestry activity causing or likely to cause suspended particles in the source water?</v>
      </c>
      <c r="C54" s="172" t="str">
        <f>CONCATENATE('Lookup Admin'!F40," - ",'Lookup Admin'!I40)</f>
        <v>TBC - No risk</v>
      </c>
      <c r="D54" s="51" t="str">
        <f>'Lookup Admin'!H40</f>
        <v>TBC</v>
      </c>
      <c r="E54" s="253" t="str">
        <f>'Lookup Admin'!G40</f>
        <v xml:space="preserve">Forestry activities have the potential to increase suspended particles (soil/debris) in the water supplies of the area. The disruption may occur when forests are being planted, thinning activities or  harvesting. </v>
      </c>
      <c r="F54" s="254"/>
    </row>
    <row r="55" spans="1:6" ht="30" x14ac:dyDescent="0.25">
      <c r="A55" s="28" t="str">
        <f>'Lookup Admin'!A41</f>
        <v>C7</v>
      </c>
      <c r="B55" s="28" t="str">
        <f>'Lookup Admin'!E41</f>
        <v>Is freshwater aquaculture practised upstream, causing contamination (feed, pesticides etc.)?</v>
      </c>
      <c r="C55" s="172" t="str">
        <f>CONCATENATE('Lookup Admin'!F41," - ",'Lookup Admin'!I41)</f>
        <v>TBC - No risk</v>
      </c>
      <c r="D55" s="51" t="str">
        <f>'Lookup Admin'!H41</f>
        <v>TBC</v>
      </c>
      <c r="E55" s="253" t="str">
        <f>'Lookup Admin'!G41</f>
        <v xml:space="preserve">i.e. fish farms. Hazards associated with fish farms are pesticides, particulates from organics feed and waste material, including faecal. </v>
      </c>
      <c r="F55" s="254"/>
    </row>
    <row r="56" spans="1:6" ht="45" x14ac:dyDescent="0.25">
      <c r="A56" s="28" t="str">
        <f>'Lookup Admin'!A42</f>
        <v>C8</v>
      </c>
      <c r="B56" s="28" t="str">
        <f>'Lookup Admin'!E42</f>
        <v>Is there run off from construction/development activities upstream of intake causing contamination (oil spills, silt, cement, bentonites, soakaways, open tanks, surface water inceptors)?</v>
      </c>
      <c r="C56" s="172" t="str">
        <f>CONCATENATE('Lookup Admin'!F42," - ",'Lookup Admin'!I42)</f>
        <v>TBC - No risk</v>
      </c>
      <c r="D56" s="51" t="str">
        <f>'Lookup Admin'!H42</f>
        <v>TBC</v>
      </c>
      <c r="E56" s="253" t="str">
        <f>'Lookup Admin'!G42</f>
        <v xml:space="preserve">If there is evidence of the area adjacent to the source having been used for industrial activity which may pose a contamination threat then this should be recorded on the risk assessment. Such activities may include chemical or pharmaceutical production, mineral or other extraction such as coal mining, areas where old fuel tanks may have been located or may still be in place either below or above ground, or industries where solvents would have been in use and may have been disposed of on to the ground, e.g. electroplating, metal working or electronics. </v>
      </c>
      <c r="F56" s="254"/>
    </row>
    <row r="57" spans="1:6" ht="30" x14ac:dyDescent="0.25">
      <c r="A57" s="28" t="str">
        <f>'Lookup Admin'!A43</f>
        <v>C9</v>
      </c>
      <c r="B57" s="28" t="str">
        <f>'Lookup Admin'!E43</f>
        <v>Is local quarrying activity causing or likely to cause suspended particles or any chemicals in the source water?</v>
      </c>
      <c r="C57" s="172" t="str">
        <f>CONCATENATE('Lookup Admin'!F43," - ",'Lookup Admin'!I43)</f>
        <v>TBC - No risk</v>
      </c>
      <c r="D57" s="51" t="str">
        <f>'Lookup Admin'!H43</f>
        <v>TBC</v>
      </c>
      <c r="E57" s="253" t="str">
        <f>'Lookup Admin'!G43</f>
        <v xml:space="preserve">Local quarrying can increase suspended particles (dust/debris) in the water supplies of the area which can affect disinfection. Consider the level of activity to assess likelihood of hazard.  </v>
      </c>
      <c r="F57" s="254"/>
    </row>
    <row r="58" spans="1:6" x14ac:dyDescent="0.25">
      <c r="A58" s="28" t="str">
        <f>'Lookup Admin'!A44</f>
        <v>C10</v>
      </c>
      <c r="B58" s="28" t="str">
        <f>'Lookup Admin'!E44</f>
        <v>Is the source water used for recreational purposes?</v>
      </c>
      <c r="C58" s="172" t="str">
        <f>CONCATENATE('Lookup Admin'!F44," - ",'Lookup Admin'!I44)</f>
        <v>TBC - No risk</v>
      </c>
      <c r="D58" s="51" t="str">
        <f>'Lookup Admin'!H44</f>
        <v>TBC</v>
      </c>
      <c r="E58" s="253" t="str">
        <f>'Lookup Admin'!G44</f>
        <v xml:space="preserve">Recreational water can become contaminated especially if there are boating activities, as boats can discharge oil, lavatory waste or other chemicals into the water. The risk of contamination of a PWS by oil or fuel can be reduced by installation of a boom surrounding the intake point. </v>
      </c>
      <c r="F58" s="254"/>
    </row>
    <row r="59" spans="1:6" ht="30" x14ac:dyDescent="0.25">
      <c r="A59" s="28" t="str">
        <f>'Lookup Admin'!A45</f>
        <v>C11</v>
      </c>
      <c r="B59" s="28" t="str">
        <f>'Lookup Admin'!E45</f>
        <v>Is the source water subject to seasonal algal blooms including toxin producing algae (cyanobacteria)?</v>
      </c>
      <c r="C59" s="172" t="str">
        <f>CONCATENATE('Lookup Admin'!F45," - ",'Lookup Admin'!I45)</f>
        <v>TBC - No risk</v>
      </c>
      <c r="D59" s="51" t="str">
        <f>'Lookup Admin'!H45</f>
        <v>TBC</v>
      </c>
      <c r="E59" s="253" t="str">
        <f>'Lookup Admin'!G45</f>
        <v xml:space="preserve">The main hazard associated with algae is filter blocking however some species of blue green algae produce toxins. This is a seasonal occurrence therefore check with the person in control if they have experienced this at the supply. Assessment of the associated risk to public health is not straight forward. Such assessment should therefore take account of specialist advice such as "Blue -green algae (Cyanobacteria) in Inland Waters: Assessment and control of risks to public health.  </v>
      </c>
      <c r="F59" s="254"/>
    </row>
    <row r="60" spans="1:6" ht="60" x14ac:dyDescent="0.25">
      <c r="A60" s="28" t="str">
        <f>'Lookup Admin'!A46</f>
        <v>C12</v>
      </c>
      <c r="B60" s="28" t="str">
        <f>'Lookup Admin'!E46</f>
        <v>Is the spring chamber designed and constructed to exclude surface water or spillages of contaminated material causing microbial or other contamination (through the cover or the lining) and is it in a satisfactory state of repair?</v>
      </c>
      <c r="C60" s="172" t="str">
        <f>CONCATENATE('Lookup Admin'!F46," - ",'Lookup Admin'!I46)</f>
        <v>TBC - No risk</v>
      </c>
      <c r="D60" s="51" t="str">
        <f>'Lookup Admin'!H46</f>
        <v>TBC</v>
      </c>
      <c r="E60" s="253" t="str">
        <f>'Lookup Admin'!G46</f>
        <v>If the chamber is not in a satisfactory state of repair, the lining is not watertight (i.e. where there is deterioration of the cement lining, brick, stone or concrete rings by roots or by other damage) or does not have a watertight cover, then there is a risk of ingress into the spring chamber causing potentially contaminated surface water to enter the supply. If there is evidence that the chamber is not watertight then the likelihood score should reflect the almost certain nature of the hazard</v>
      </c>
      <c r="F60" s="254"/>
    </row>
    <row r="61" spans="1:6" ht="30" x14ac:dyDescent="0.25">
      <c r="A61" s="28" t="str">
        <f>'Lookup Admin'!A47</f>
        <v>C13</v>
      </c>
      <c r="B61" s="28" t="str">
        <f>'Lookup Admin'!E47</f>
        <v>Does the spring chamber extend at least 150mm above the level of the floor with an apron sloping away from a secure cover?</v>
      </c>
      <c r="C61" s="172" t="str">
        <f>CONCATENATE('Lookup Admin'!F47," - ",'Lookup Admin'!I47)</f>
        <v>TBC - No risk</v>
      </c>
      <c r="D61" s="51" t="str">
        <f>'Lookup Admin'!H47</f>
        <v>TBC</v>
      </c>
      <c r="E61" s="253" t="str">
        <f>'Lookup Admin'!G47</f>
        <v xml:space="preserve">If the spring chamber does not extend above the level of the floor then there is an increased risk of the top of the spring chamber either being inundated with water, introducing contamination into the chamber . A secure lockable cover is required to prevent malicious (or just curious) persons gaining access to the supply. If there is no apron sloping away from the spring chamber cover, water can pond around the cover and ingress is likely. If there is evidence of this then the likelihood score is almost certain </v>
      </c>
      <c r="F61" s="254"/>
    </row>
    <row r="62" spans="1:6" x14ac:dyDescent="0.25">
      <c r="A62" s="28" t="str">
        <f>'Lookup Admin'!A48</f>
        <v>C14</v>
      </c>
      <c r="B62" s="28">
        <f>'Lookup Admin'!E48</f>
        <v>0</v>
      </c>
      <c r="C62" s="172" t="str">
        <f>CONCATENATE('Lookup Admin'!F48," - ",'Lookup Admin'!I48)</f>
        <v>N/A - No risk</v>
      </c>
      <c r="D62" s="51" t="str">
        <f>'Lookup Admin'!H48</f>
        <v/>
      </c>
      <c r="E62" s="253" t="str">
        <f>'Lookup Admin'!G48</f>
        <v>No guidance available</v>
      </c>
      <c r="F62" s="254"/>
    </row>
    <row r="63" spans="1:6" x14ac:dyDescent="0.25">
      <c r="A63" s="28" t="str">
        <f>'Lookup Admin'!A49</f>
        <v>C15</v>
      </c>
      <c r="B63" s="28">
        <f>'Lookup Admin'!E49</f>
        <v>0</v>
      </c>
      <c r="C63" s="172" t="str">
        <f>CONCATENATE('Lookup Admin'!F49," - ",'Lookup Admin'!I49)</f>
        <v>N/A - No risk</v>
      </c>
      <c r="D63" s="51" t="str">
        <f>'Lookup Admin'!H49</f>
        <v/>
      </c>
      <c r="E63" s="253" t="str">
        <f>'Lookup Admin'!G49</f>
        <v>No guidance available</v>
      </c>
      <c r="F63" s="254"/>
    </row>
    <row r="64" spans="1:6" x14ac:dyDescent="0.25">
      <c r="A64" s="28" t="str">
        <f>'Lookup Admin'!A50</f>
        <v>C16</v>
      </c>
      <c r="B64" s="28">
        <f>'Lookup Admin'!E50</f>
        <v>0</v>
      </c>
      <c r="C64" s="172" t="str">
        <f>CONCATENATE('Lookup Admin'!F50," - ",'Lookup Admin'!I50)</f>
        <v>N/A - No risk</v>
      </c>
      <c r="D64" s="51" t="str">
        <f>'Lookup Admin'!H50</f>
        <v/>
      </c>
      <c r="E64" s="253" t="str">
        <f>'Lookup Admin'!G50</f>
        <v>No guidance available</v>
      </c>
      <c r="F64" s="254"/>
    </row>
    <row r="65" spans="1:6" x14ac:dyDescent="0.25">
      <c r="A65" s="255" t="str">
        <f>'Lookup Admin'!A51</f>
        <v>Section D - SOURCE: Catchment of Ground Water Supply</v>
      </c>
      <c r="B65" s="256"/>
      <c r="C65" s="256"/>
      <c r="D65" s="256"/>
      <c r="E65" s="256"/>
      <c r="F65" s="257"/>
    </row>
    <row r="66" spans="1:6" ht="30" x14ac:dyDescent="0.25">
      <c r="A66" s="28" t="str">
        <f>'Lookup Admin'!A52</f>
        <v>D1</v>
      </c>
      <c r="B66" s="28" t="str">
        <f>'Lookup Admin'!E52</f>
        <v>Where there are abandoned wells or observation boreholes are they adequately capped, fenced and protected?</v>
      </c>
      <c r="C66" s="172" t="str">
        <f>CONCATENATE('Lookup Admin'!F52," - ",'Lookup Admin'!I52)</f>
        <v>TBC - No risk</v>
      </c>
      <c r="D66" s="51" t="str">
        <f>'Lookup Admin'!H52</f>
        <v>TBC</v>
      </c>
      <c r="E66" s="253" t="str">
        <f>'Lookup Admin'!G52</f>
        <v>If there are unused supplies or wells associated with the supply under investigation then the potential for material to be introduced directly into the source water exists. For example, if an older, out of use well is located adjacent to the currently operational well, any contamination of the out of use well or borehole can affect the water source. To find information on groundwater vulnerability type the post code into the EA web page www.whatsinmybackyard and look at the aquifer vulnerability map in the ground water section. http://publications.environment-agency.gov.uk/PDF/SCHO1000BFHB-B-E.pdf</v>
      </c>
      <c r="F66" s="254"/>
    </row>
    <row r="67" spans="1:6" ht="30" x14ac:dyDescent="0.25">
      <c r="A67" s="28" t="str">
        <f>'Lookup Admin'!A53</f>
        <v>D2</v>
      </c>
      <c r="B67" s="28" t="str">
        <f>'Lookup Admin'!E53</f>
        <v>Are livestock excluded from the vicinity of the headworks (e.g. by fencing) to minimise the risk of microbial contamination?</v>
      </c>
      <c r="C67" s="172" t="str">
        <f>CONCATENATE('Lookup Admin'!F53," - ",'Lookup Admin'!I53)</f>
        <v>TBC - No risk</v>
      </c>
      <c r="D67" s="51" t="str">
        <f>'Lookup Admin'!H53</f>
        <v>TBC</v>
      </c>
      <c r="E67" s="253" t="str">
        <f>'Lookup Admin'!G53</f>
        <v>Look for any evidence of domestic livestock production being present either directly (by the presence of animals in the vicinity of the supply) or indirectly (through presence of broken ground around the supply or the presence of animal droppings around the supply). http://publications.environment-agency.gov.uk/PDF/SCHO1000BFHB-B-E.pdf.  Risks can be increased where the source is in a high vulnerability area ( see B1 Guidance).</v>
      </c>
      <c r="F67" s="254"/>
    </row>
    <row r="68" spans="1:6" ht="30" x14ac:dyDescent="0.25">
      <c r="A68" s="28" t="str">
        <f>'Lookup Admin'!A54</f>
        <v>D3</v>
      </c>
      <c r="B68" s="28" t="str">
        <f>'Lookup Admin'!E54</f>
        <v>Is there evidence of standing water/ponding within 50m of the headworks?</v>
      </c>
      <c r="C68" s="172" t="str">
        <f>CONCATENATE('Lookup Admin'!F54," - ",'Lookup Admin'!I54)</f>
        <v>TBC - No risk</v>
      </c>
      <c r="D68" s="51" t="str">
        <f>'Lookup Admin'!H54</f>
        <v>TBC</v>
      </c>
      <c r="E68" s="253" t="str">
        <f>'Lookup Admin'!G54</f>
        <v>look for evidence of standing water around the source, or evidence standing water has been present (marshy ground).  This indicates the soil around the source is more likely to be saturated and therefore any flow of surface water into the source will be faster. http://publications.environment-agency.gov.uk/PDF/SCHO1000BFHB-B-E.pdf.  Risks can be increased where the source is in a high vulnerability area ( see B1 Guidance).</v>
      </c>
      <c r="F68" s="254"/>
    </row>
    <row r="69" spans="1:6" ht="45" x14ac:dyDescent="0.25">
      <c r="A69" s="28" t="str">
        <f>'Lookup Admin'!A55</f>
        <v>D4</v>
      </c>
      <c r="B69" s="28" t="str">
        <f>'Lookup Admin'!E55</f>
        <v>Is the borehole or well appropriately lined with casing and grouted to prevent ingress of shallow subsurface and/or surface water?</v>
      </c>
      <c r="C69" s="172" t="str">
        <f>CONCATENATE('Lookup Admin'!F55," - ",'Lookup Admin'!I55)</f>
        <v>TBC - No risk</v>
      </c>
      <c r="D69" s="51" t="str">
        <f>'Lookup Admin'!H55</f>
        <v>TBC</v>
      </c>
      <c r="E69" s="253" t="str">
        <f>'Lookup Admin'!G55</f>
        <v>Surface water or subsurface flows can contaminate the borehole/well where there is inappropriate or absent grouting or lining material. This can be protected against through the use of appropriately engineered borehole arrangements. If suitable arrangements are absent from the site then the permanent nature of the deficiency results in a likelihood score of almost certain (value 5). http://publications.environment-agency.gov.uk/PDF/SCHO1000BFHB-B-E.pdf</v>
      </c>
      <c r="F69" s="254"/>
    </row>
    <row r="70" spans="1:6" ht="45" x14ac:dyDescent="0.25">
      <c r="A70" s="28" t="str">
        <f>'Lookup Admin'!A56</f>
        <v>D5</v>
      </c>
      <c r="B70" s="28" t="str">
        <f>'Lookup Admin'!E56</f>
        <v xml:space="preserve">If a chamber is present does it have barrier(s) to prevent ingress of surface water through the walls/floor (grouting/diversion ditch/walls etc.)? </v>
      </c>
      <c r="C70" s="172" t="str">
        <f>CONCATENATE('Lookup Admin'!F56," - ",'Lookup Admin'!I56)</f>
        <v>TBC - No risk</v>
      </c>
      <c r="D70" s="51" t="str">
        <f>'Lookup Admin'!H56</f>
        <v>TBC</v>
      </c>
      <c r="E70" s="253" t="str">
        <f>'Lookup Admin'!G56</f>
        <v>The borehole needs to be protected from the ingress of surface flows (such as flooding). This can be accomplished in a variety of ways such as having a ditch surrounding the borehole (https://www.gov.uk/government/collections/groundwater-protection) with an impermeable lining and a suitable discharge downslope from the borehole conveying surface water away from the immediate vicinity of the borehole. It should be borne in mind that surface flows, while including flooding, are not restricted to flooding. In certain ground conditions the impermeable nature of the soil during periods of dry weather will produce a surface akin to concrete which will result in rainfall, e.g. a heavy summer downpour, running over the surface rather than percolating into the soil. Such conditions need to be protected against by use of appropriately engineered borehole arrangements.</v>
      </c>
      <c r="F70" s="254"/>
    </row>
    <row r="71" spans="1:6" ht="45" x14ac:dyDescent="0.25">
      <c r="A71" s="28" t="str">
        <f>'Lookup Admin'!A57</f>
        <v>D6</v>
      </c>
      <c r="B71" s="28" t="str">
        <f>'Lookup Admin'!E57</f>
        <v xml:space="preserve">If a chamber is present does it have a cover that is non-degradable material that would prevent ingress of rainwater, vermin and is lockable (if not inside a locked building)? </v>
      </c>
      <c r="C71" s="172" t="str">
        <f>CONCATENATE('Lookup Admin'!F57," - ",'Lookup Admin'!I57)</f>
        <v>TBC - No risk</v>
      </c>
      <c r="D71" s="51" t="str">
        <f>'Lookup Admin'!H57</f>
        <v>TBC</v>
      </c>
      <c r="E71" s="253" t="str">
        <f>'Lookup Admin'!G57</f>
        <v>A properly constructed and well-fitting cover is essential to maintaining the integrity of the source. In addition boreholes require a properly constructed and maintained chamber around the headworks with an inspection cover. The borehole/well casing should extend at least 150mm above the level of the floor and there should be a concrete apron, sloping away from the top of the borehole to ensure that any ingress to the housing will always run away from the top of the borehole. Covers should be of a suitable non degradable material, watertight to prevent ingress of rainwater, vermin-proof to prevent animals from entering the well (i.e. with no holes through which small mammals can enter), and lockable to prevent malicious (or curious) persons gaining access to the supply. Points of cable/wiring entry should have water tight seals.  If ventilation is present ensure that it is also vermin-proof with appropriate wire mesh in place.  http://publications.environment-agency.gov.uk/PDF/SCHO1000BFHB-B-E.pdf</v>
      </c>
      <c r="F71" s="254"/>
    </row>
    <row r="72" spans="1:6" ht="30" x14ac:dyDescent="0.25">
      <c r="A72" s="28" t="str">
        <f>'Lookup Admin'!A58</f>
        <v>D7</v>
      </c>
      <c r="B72" s="28" t="str">
        <f>'Lookup Admin'!E58</f>
        <v>Are the headworks completely sealed so that no surface water, spillages or vermin/insects can enter?</v>
      </c>
      <c r="C72" s="172" t="str">
        <f>CONCATENATE('Lookup Admin'!F58," - ",'Lookup Admin'!I58)</f>
        <v>TBC - No risk</v>
      </c>
      <c r="D72" s="51" t="str">
        <f>'Lookup Admin'!H58</f>
        <v>TBC</v>
      </c>
      <c r="E72" s="253" t="str">
        <f>'Lookup Admin'!G58</f>
        <v>If the headworks are in an unsatisfactory state-of-repair then there is an increased risk of vermin entering or of surface flows inundating the structure. If there is evidence that the headworks are in an unsatisfactory state-of-repair then the likelihood score will be almost certain (value = 5). http://publications.environment-agency.gov.uk/PDF/SCHO1000BFHB-B-E.pdf</v>
      </c>
      <c r="F72" s="254"/>
    </row>
    <row r="73" spans="1:6" x14ac:dyDescent="0.25">
      <c r="A73" s="28" t="str">
        <f>'Lookup Admin'!A59</f>
        <v>D8</v>
      </c>
      <c r="B73" s="28" t="str">
        <f>'Lookup Admin'!E59</f>
        <v>Are there land drains which channel water into the source?</v>
      </c>
      <c r="C73" s="172" t="str">
        <f>CONCATENATE('Lookup Admin'!F59," - ",'Lookup Admin'!I59)</f>
        <v>TBC - No risk</v>
      </c>
      <c r="D73" s="51" t="str">
        <f>'Lookup Admin'!H59</f>
        <v>TBC</v>
      </c>
      <c r="E73" s="253" t="str">
        <f>'Lookup Admin'!G59</f>
        <v>Drainage systems, ditches, gulleys, channels, etc. can provide routes of ingress into water sources posing a risk of both microbiological and chemical contamination from surface water run-off.  The likelihood score should take into account the probable time and extent to which the land is being grazed or subjected to agricultural applications. Mitigation might include diversion of the drainage arrangements or installation of appropriate treatment. Risks can be increased where the source is in a high vulnerability area ( see B1 Guidance).</v>
      </c>
      <c r="F73" s="254"/>
    </row>
    <row r="74" spans="1:6" ht="30" x14ac:dyDescent="0.25">
      <c r="A74" s="28" t="str">
        <f>'Lookup Admin'!A60</f>
        <v>D9</v>
      </c>
      <c r="B74" s="28" t="str">
        <f>'Lookup Admin'!E60</f>
        <v>Are there historic results from the supply confirming the radon levels are below 100Bq/l?</v>
      </c>
      <c r="C74" s="172" t="str">
        <f>CONCATENATE('Lookup Admin'!F60," - ",'Lookup Admin'!I60)</f>
        <v>TBC - No risk</v>
      </c>
      <c r="D74" s="51" t="str">
        <f>'Lookup Admin'!H60</f>
        <v>TBC</v>
      </c>
      <c r="E74" s="253" t="str">
        <f>'Lookup Admin'!G60</f>
        <v>Where historic sample results for the supply are available, these should be a minimum of one year of monitoring data with seasonal variation. These should be used to support the risk assessment. If these indicate a low hazard ratings of source, &lt;100Bq/l, analysis for radon is not required. The local authority can also request information on radon sample results and any waivers currently in place from the local public water supplier to inform this decision. Further information may be found in DWI guidance: 
http://www.dwi.gov.uk/stakeholders/guidance-and-codes-of-practice/pws-radon-QA.pdf</v>
      </c>
      <c r="F74" s="254"/>
    </row>
    <row r="75" spans="1:6" ht="30" x14ac:dyDescent="0.25">
      <c r="A75" s="28" t="str">
        <f>'Lookup Admin'!A61</f>
        <v>D10</v>
      </c>
      <c r="B75" s="28" t="str">
        <f>'Lookup Admin'!E61</f>
        <v>Does the local water company have a waiver for radon for abstraction points in the same aquifer?</v>
      </c>
      <c r="C75" s="172" t="str">
        <f>CONCATENATE('Lookup Admin'!F61," - ",'Lookup Admin'!I61)</f>
        <v>TBC - No risk</v>
      </c>
      <c r="D75" s="51" t="str">
        <f>'Lookup Admin'!H61</f>
        <v>TBC</v>
      </c>
      <c r="E75" s="253" t="str">
        <f>'Lookup Admin'!G61</f>
        <v>Water companies are obliged to undertake monitoring for radioactive substances in moderate and high hazard sources 
according to the AEA Ricardo report. Where the results confirmed that the levels were unlikely to exceed 100Bq/l, they were 
encouraged to apply for notices exempting them from further radon monitoring.
Ask the local water company for information relating to radon waivers for sources in the same aquifer if present, and request sample results for this. If sample results have been obtained from a similar aquifer over a year period and are below 100Bq/l, this should inform your risk assessment as to whether monitoring of the private source is required. Further information may be found in DWI guidance: 
http://www.dwi.gov.uk/stakeholders/guidance-and-codes-of-practice/pws-radon-QA.pdf</v>
      </c>
      <c r="F75" s="254"/>
    </row>
    <row r="76" spans="1:6" ht="30" x14ac:dyDescent="0.25">
      <c r="A76" s="28" t="str">
        <f>'Lookup Admin'!A62</f>
        <v>D11</v>
      </c>
      <c r="B76" s="28" t="str">
        <f>'Lookup Admin'!E62</f>
        <v>Do radon-in-air measurements confirm the levels are below 200Bq/m3 (where there is no existing radon treatment)?</v>
      </c>
      <c r="C76" s="172" t="str">
        <f>CONCATENATE('Lookup Admin'!F62," - ",'Lookup Admin'!I62)</f>
        <v>TBC - No risk</v>
      </c>
      <c r="D76" s="51" t="str">
        <f>'Lookup Admin'!H62</f>
        <v>TBC</v>
      </c>
      <c r="E76" s="253" t="str">
        <f>'Lookup Admin'!G62</f>
        <v>Where radon levels in air are below 200Bq/m3, there is no requirement to undertake analysis for radon in water. Where radon levels in air exceed 200 Bq/m3 , installation of treatment may be required. Consideration should be given to any health issues experienced by residents living in the property when making a decision using information provided in PHE guidance on radon in homes: 
http://www.ukradon.org/</v>
      </c>
      <c r="F76" s="254"/>
    </row>
    <row r="77" spans="1:6" ht="30" x14ac:dyDescent="0.25">
      <c r="A77" s="28" t="str">
        <f>'Lookup Admin'!A63</f>
        <v>D12</v>
      </c>
      <c r="B77" s="28" t="str">
        <f>'Lookup Admin'!E63</f>
        <v>Does the PHE report or AEA Ricardo report identify the site as moderate or high hazards rating?</v>
      </c>
      <c r="C77" s="172" t="str">
        <f>CONCATENATE('Lookup Admin'!F63," - ",'Lookup Admin'!I63)</f>
        <v>TBC - No risk</v>
      </c>
      <c r="D77" s="51" t="str">
        <f>'Lookup Admin'!H63</f>
        <v>TBC</v>
      </c>
      <c r="E77" s="253" t="str">
        <f>'Lookup Admin'!G63</f>
        <v>Information provided in these reports identify where a source is considered to be a moderate or high hazard rating for naturally occurring radon. If there is no treatment in place for radon, the local authority should consider undertaking radon in air sampling as part of the investigation. However, where there is treatment in place and the site is still considered to be moderate or high risk, radon in water analysis should be undertaken. Identify what control measures are already in place for dealing with radon. Identify what/where the source of radon is from and undertake analysis for the relevant radionuclides associated with this source. Information on this can be found in the EA Radionulides handbook:
https://www.gov.uk/government/uploads/system/uploads/attachment_data/file/291128/sp3-101-sp1b-e-e.pdf
Also, refer to PHE for further guidance.</v>
      </c>
      <c r="F77" s="254"/>
    </row>
    <row r="78" spans="1:6" ht="30" x14ac:dyDescent="0.25">
      <c r="A78" s="28" t="str">
        <f>'Lookup Admin'!A64</f>
        <v>D13</v>
      </c>
      <c r="B78" s="28" t="str">
        <f>'Lookup Admin'!E64</f>
        <v xml:space="preserve">Do sample results indicate radon levels are greater than 1000Bq/l? </v>
      </c>
      <c r="C78" s="172" t="str">
        <f>CONCATENATE('Lookup Admin'!F64," - ",'Lookup Admin'!I64)</f>
        <v>TBC - No risk</v>
      </c>
      <c r="D78" s="51" t="str">
        <f>'Lookup Admin'!H64</f>
        <v>TBC</v>
      </c>
      <c r="E78" s="253" t="str">
        <f>'Lookup Admin'!G64</f>
        <v>The Euratom and Private Water Supply Regulations require that remedial action is taken if 1000Bq/l is exceeded. Where sample results indicate radon levels &gt;1000Bq/l, a Regulation 18 notice should be issued and identification of any treatment available and in use. If not, treatment will be required. PHE should be consulted to determine if it is a risk to health or not (i.e. if a Reg 18 or section 80 notice is required).
Contact PHE for further guidance and information on remedial works to reduce radon:- 
https://www.gov.uk/government/publications/uk-recovery-handbooks-for-radiation-incidents-2015
and
http://dwi.defra.gov.uk/private-water-supply/RHmenu/Updated%20Manual%20on%20Treatment%20for%20Small%20Supplies.pdf</v>
      </c>
      <c r="F78" s="254"/>
    </row>
    <row r="79" spans="1:6" ht="30" x14ac:dyDescent="0.25">
      <c r="A79" s="28" t="str">
        <f>'Lookup Admin'!A65</f>
        <v>D14</v>
      </c>
      <c r="B79" s="28" t="str">
        <f>'Lookup Admin'!E65</f>
        <v>Is the source exposed to risks of faecal contamination from wildlife</v>
      </c>
      <c r="C79" s="172" t="str">
        <f>CONCATENATE('Lookup Admin'!F65," - ",'Lookup Admin'!I65)</f>
        <v>TBC - No risk</v>
      </c>
      <c r="D79" s="51" t="str">
        <f>'Lookup Admin'!H65</f>
        <v>TBC</v>
      </c>
      <c r="E79" s="253" t="str">
        <f>'Lookup Admin'!G65</f>
        <v>Any evidence of wildlife, mammals (rabbits, deer, etc.),  birds (gulls, geese, migratory birds,  etc) reptiles ( frogs, newts, etc) at the source could indicate the potential for contamination of the supply either from faecal material or from carcasses falling into the supply. Measures required to mitigate risks from wildlife should  take into account the type and extent of risk presented. The occurrence of wildlife might be transient (e.g. from birds overhead) or more regular, where for example, the source is in close proximity to rabbit warrens.</v>
      </c>
      <c r="F79" s="254"/>
    </row>
    <row r="80" spans="1:6" x14ac:dyDescent="0.25">
      <c r="A80" s="28" t="str">
        <f>'Lookup Admin'!A66</f>
        <v>D15</v>
      </c>
      <c r="B80" s="28">
        <f>'Lookup Admin'!E66</f>
        <v>0</v>
      </c>
      <c r="C80" s="172" t="str">
        <f>CONCATENATE('Lookup Admin'!F66," - ",'Lookup Admin'!I66)</f>
        <v>N/A - No risk</v>
      </c>
      <c r="D80" s="51" t="str">
        <f>'Lookup Admin'!H66</f>
        <v/>
      </c>
      <c r="E80" s="253" t="str">
        <f>'Lookup Admin'!G66</f>
        <v>No guidance available</v>
      </c>
      <c r="F80" s="254"/>
    </row>
    <row r="81" spans="1:6" x14ac:dyDescent="0.25">
      <c r="A81" s="28" t="str">
        <f>'Lookup Admin'!A67</f>
        <v>D16</v>
      </c>
      <c r="B81" s="28">
        <f>'Lookup Admin'!E67</f>
        <v>0</v>
      </c>
      <c r="C81" s="172" t="str">
        <f>CONCATENATE('Lookup Admin'!F67," - ",'Lookup Admin'!I67)</f>
        <v>N/A - No risk</v>
      </c>
      <c r="D81" s="51" t="str">
        <f>'Lookup Admin'!H67</f>
        <v/>
      </c>
      <c r="E81" s="253" t="str">
        <f>'Lookup Admin'!G67</f>
        <v>No guidance available</v>
      </c>
      <c r="F81" s="254"/>
    </row>
    <row r="82" spans="1:6" x14ac:dyDescent="0.25">
      <c r="A82" s="28" t="str">
        <f>'Lookup Admin'!A68</f>
        <v>D17</v>
      </c>
      <c r="B82" s="28">
        <f>'Lookup Admin'!E68</f>
        <v>0</v>
      </c>
      <c r="C82" s="172" t="str">
        <f>CONCATENATE('Lookup Admin'!F68," - ",'Lookup Admin'!I68)</f>
        <v>N/A - No risk</v>
      </c>
      <c r="D82" s="51" t="str">
        <f>'Lookup Admin'!H68</f>
        <v/>
      </c>
      <c r="E82" s="253" t="str">
        <f>'Lookup Admin'!G68</f>
        <v>No guidance available</v>
      </c>
      <c r="F82" s="254"/>
    </row>
    <row r="83" spans="1:6" x14ac:dyDescent="0.25">
      <c r="A83" s="255" t="str">
        <f>'Lookup Admin'!A69</f>
        <v>Section E - SOURCE: Mains water supplied by means of pipes (Regulation 8 supplies)</v>
      </c>
      <c r="B83" s="256"/>
      <c r="C83" s="256"/>
      <c r="D83" s="256"/>
      <c r="E83" s="256"/>
      <c r="F83" s="257"/>
    </row>
    <row r="84" spans="1:6" x14ac:dyDescent="0.25">
      <c r="A84" s="28" t="str">
        <f>'Lookup Admin'!A70</f>
        <v>E1</v>
      </c>
      <c r="B84" s="28" t="str">
        <f>'Lookup Admin'!E70</f>
        <v xml:space="preserve">Is there evidence the supply main is coal tar lined?  </v>
      </c>
      <c r="C84" s="172" t="str">
        <f>CONCATENATE('Lookup Admin'!F70," - ",'Lookup Admin'!I70)</f>
        <v>TBC - No risk</v>
      </c>
      <c r="D84" s="51" t="str">
        <f>'Lookup Admin'!H70</f>
        <v>TBC</v>
      </c>
      <c r="E84" s="253" t="str">
        <f>'Lookup Admin'!G70</f>
        <v>Coal tar was used pre-1970 to line iron mains to protect them from corrosion.  This material contains compounds, amongst others, called polycyclic aromatic hydrocarbons, some of which are known to be carcinogenic above certain concentrations (consult WHO guidelines).  Furthermore, coal tar lining can cause various unpleasant aesthetic issues, including petrochemical like taste and odours.  Positive evidence for the presence of coal-tar linings may be the analytical results for PAH's or reports of taste and odour.  Checks can be made via water company websites for failures of these parameters.  In addition, checks can be made with the water company to determine any recorded coal tar lined mains, and whether the local area was relined as part of its renovation programme.  If there is any positive evidence of the presence of coal-tar linings, the water company can confirm any existing control measures and any planned long term remediation. In the absence of any positive evidence, score the likelihood as 1.</v>
      </c>
      <c r="F84" s="254"/>
    </row>
    <row r="85" spans="1:6" x14ac:dyDescent="0.25">
      <c r="A85" s="28" t="str">
        <f>'Lookup Admin'!A71</f>
        <v>E2</v>
      </c>
      <c r="B85" s="28" t="str">
        <f>'Lookup Admin'!E71</f>
        <v>Are there sediments in the main?</v>
      </c>
      <c r="C85" s="172" t="str">
        <f>CONCATENATE('Lookup Admin'!F71," - ",'Lookup Admin'!I71)</f>
        <v>TBC - No risk</v>
      </c>
      <c r="D85" s="51" t="str">
        <f>'Lookup Admin'!H71</f>
        <v>TBC</v>
      </c>
      <c r="E85" s="253" t="str">
        <f>'Lookup Admin'!G71</f>
        <v>Sediment in mains may be present as particles of iron, manganese and aluminium caused by the corrosion of cast iron mains or when these have not been removed effectively by treatment.  When sediments are mobilised they cause transient aesthetic issues.  Failures of iron, manganese and turbidity can be checked through water company websites.  In addition, checks can be made with the water company to determine the number of consumers who reported discolouration in the supply area within the last 12 months.</v>
      </c>
      <c r="F85" s="254"/>
    </row>
    <row r="86" spans="1:6" ht="60" x14ac:dyDescent="0.25">
      <c r="A86" s="28" t="str">
        <f>'Lookup Admin'!A72</f>
        <v>E3</v>
      </c>
      <c r="B86" s="28" t="str">
        <f>'Lookup Admin'!E72</f>
        <v>Is the section of main upstream of the point of supply subject to good turnover of water (e.g. are there connections to properties nearby which would ensure the water is refreshed in the main constantly)?</v>
      </c>
      <c r="C86" s="172" t="str">
        <f>CONCATENATE('Lookup Admin'!F72," - ",'Lookup Admin'!I72)</f>
        <v>TBC - No risk</v>
      </c>
      <c r="D86" s="51" t="str">
        <f>'Lookup Admin'!H72</f>
        <v>TBC</v>
      </c>
      <c r="E86" s="253" t="str">
        <f>'Lookup Admin'!G72</f>
        <v>Water that remains standing due to a lack of demand or throughput of water for any reason will stagnate over time causing the water quality to deteriorate.  Surges of demand downstream, and notably where there is a sudden downstream drop in pressure will pull this poor water quality into supply leading to aesthetic issues.  Consult with the water company to determine if there is evidence of poor turnover through taste and odour breaches or complaints, discolouration issues or detection of microbiological indicators such as coliform failures or elevated colony counts.  In the absence of positive evidence of poor turnover, score the likelihood as 1.</v>
      </c>
      <c r="F86" s="254"/>
    </row>
    <row r="87" spans="1:6" ht="45" x14ac:dyDescent="0.25">
      <c r="A87" s="28" t="str">
        <f>'Lookup Admin'!A73</f>
        <v>E4</v>
      </c>
      <c r="B87" s="28" t="str">
        <f>'Lookup Admin'!E73</f>
        <v>If the area feeding the supply has had water quality related complaints in the last 12 months, have the causes been mitigated?</v>
      </c>
      <c r="C87" s="172" t="str">
        <f>CONCATENATE('Lookup Admin'!F73," - ",'Lookup Admin'!I73)</f>
        <v>TBC - No risk</v>
      </c>
      <c r="D87" s="51" t="str">
        <f>'Lookup Admin'!H73</f>
        <v>TBC</v>
      </c>
      <c r="E87" s="253" t="str">
        <f>'Lookup Admin'!G73</f>
        <v>Checks can be made with the relevant water company to determine if there have been higher than average numbers of complaints in the local area in the last 12 months, and if so whether the cause has been identified and remediated.</v>
      </c>
      <c r="F87" s="254"/>
    </row>
    <row r="88" spans="1:6" ht="30" x14ac:dyDescent="0.25">
      <c r="A88" s="28" t="str">
        <f>'Lookup Admin'!A74</f>
        <v>E5</v>
      </c>
      <c r="B88" s="28" t="str">
        <f>'Lookup Admin'!E74</f>
        <v>Have any chemical parameters exceeded the standard in the previous 12 months in the mains supply?</v>
      </c>
      <c r="C88" s="172" t="str">
        <f>CONCATENATE('Lookup Admin'!F74," - ",'Lookup Admin'!I74)</f>
        <v>TBC - No risk</v>
      </c>
      <c r="D88" s="51" t="str">
        <f>'Lookup Admin'!H74</f>
        <v>TBC</v>
      </c>
      <c r="E88" s="253" t="str">
        <f>'Lookup Admin'!G74</f>
        <v>Water companies are duty bound to comply with the Water Supply  (Water Quality) Regulations 2000 (as amended) and supply water that is wholesome, as defined by those regulations.  The Water Company is also duty bound to monitor its supplies to demonstrate to the DWI that it complies with the regulations.  The information/data provided by this monitoring is made available to the general public, usually via company websites.  This should be consulted to provide assurance that the supply has been consistently wholesome for 12 months prior to the risk assessment. The company may also have notices, undertakings or authorised departures on this supply specifying improvement works to achieve a wholesome supply.  Where these are in place, confirm what remedial action is required and when it will be delivered.</v>
      </c>
      <c r="F88" s="254"/>
    </row>
    <row r="89" spans="1:6" ht="30" x14ac:dyDescent="0.25">
      <c r="A89" s="28" t="str">
        <f>'Lookup Admin'!A75</f>
        <v>E6</v>
      </c>
      <c r="B89" s="28" t="str">
        <f>'Lookup Admin'!E75</f>
        <v>Are there backflow protection deficiencies at any upstream industrial or commercial premises?</v>
      </c>
      <c r="C89" s="172" t="str">
        <f>CONCATENATE('Lookup Admin'!F75," - ",'Lookup Admin'!I75)</f>
        <v>TBC - No risk</v>
      </c>
      <c r="D89" s="51" t="str">
        <f>'Lookup Admin'!H75</f>
        <v>TBC</v>
      </c>
      <c r="E89" s="253" t="str">
        <f>'Lookup Admin'!G75</f>
        <v xml:space="preserve">Chemical or microbiological contamination from upstream industrial and/or certain types of commercial activities such as printers, manufacturing businesses, dry cleaners, abattoirs, etc. can occur where there is a lack of, or inadequate, protection against the back-siphonage of contaminated water where compliance with the Water Supply (Fittings) Regulations has not been met.  Check with the water company whether any current backflow protection deficiencies have been identified at any upstream commercial/industrial premises through their water fittings inspections programme.  </v>
      </c>
      <c r="F89" s="254"/>
    </row>
    <row r="90" spans="1:6" x14ac:dyDescent="0.25">
      <c r="A90" s="28" t="str">
        <f>'Lookup Admin'!A76</f>
        <v>E7</v>
      </c>
      <c r="B90" s="28">
        <f>'Lookup Admin'!E76</f>
        <v>0</v>
      </c>
      <c r="C90" s="172" t="str">
        <f>CONCATENATE('Lookup Admin'!F76," - ",'Lookup Admin'!I76)</f>
        <v>N/A - No risk</v>
      </c>
      <c r="D90" s="51" t="str">
        <f>'Lookup Admin'!H76</f>
        <v/>
      </c>
      <c r="E90" s="253" t="str">
        <f>'Lookup Admin'!G76</f>
        <v>No guidance available</v>
      </c>
      <c r="F90" s="254"/>
    </row>
    <row r="91" spans="1:6" x14ac:dyDescent="0.25">
      <c r="A91" s="28" t="str">
        <f>'Lookup Admin'!A77</f>
        <v>E8</v>
      </c>
      <c r="B91" s="28">
        <f>'Lookup Admin'!E77</f>
        <v>0</v>
      </c>
      <c r="C91" s="172" t="str">
        <f>CONCATENATE('Lookup Admin'!F77," - ",'Lookup Admin'!I77)</f>
        <v>N/A - No risk</v>
      </c>
      <c r="D91" s="51" t="str">
        <f>'Lookup Admin'!H77</f>
        <v/>
      </c>
      <c r="E91" s="253" t="str">
        <f>'Lookup Admin'!G77</f>
        <v>No guidance available</v>
      </c>
      <c r="F91" s="254"/>
    </row>
    <row r="92" spans="1:6" x14ac:dyDescent="0.25">
      <c r="A92" s="28" t="str">
        <f>'Lookup Admin'!A78</f>
        <v>E9</v>
      </c>
      <c r="B92" s="28">
        <f>'Lookup Admin'!E78</f>
        <v>0</v>
      </c>
      <c r="C92" s="172" t="str">
        <f>CONCATENATE('Lookup Admin'!F78," - ",'Lookup Admin'!I78)</f>
        <v>N/A - No risk</v>
      </c>
      <c r="D92" s="51" t="str">
        <f>'Lookup Admin'!H78</f>
        <v/>
      </c>
      <c r="E92" s="253" t="str">
        <f>'Lookup Admin'!G78</f>
        <v>No guidance available</v>
      </c>
      <c r="F92" s="254"/>
    </row>
    <row r="93" spans="1:6" x14ac:dyDescent="0.25">
      <c r="A93" s="255" t="str">
        <f>'Lookup Admin'!A79</f>
        <v>Section F - This section has been left blank intentionally.</v>
      </c>
      <c r="B93" s="256"/>
      <c r="C93" s="256"/>
      <c r="D93" s="256"/>
      <c r="E93" s="256"/>
      <c r="F93" s="257"/>
    </row>
    <row r="94" spans="1:6" ht="45" x14ac:dyDescent="0.25">
      <c r="A94" s="28" t="str">
        <f>'Lookup Admin'!A80</f>
        <v>F1</v>
      </c>
      <c r="B94" s="28" t="str">
        <f>'Lookup Admin'!E80</f>
        <v>Is the supplier/contractor competent to undertake the requirements of BS 8551 - Provision and management of temporary supplies and distribution networks.?</v>
      </c>
      <c r="C94" s="172" t="str">
        <f>CONCATENATE('Lookup Admin'!F80," - ",'Lookup Admin'!I80)</f>
        <v>N/A - No risk</v>
      </c>
      <c r="D94" s="51" t="str">
        <f>'Lookup Admin'!H80</f>
        <v/>
      </c>
      <c r="E94" s="253" t="str">
        <f>'Lookup Admin'!G80</f>
        <v>BS 8551 is the code of practice for the provision and management of temporary supplies and distribution networks.  Adherence to this code of practice provides assurance that required standards to prevent any contamination are met. Written confirmation that the supplier is following this code of practice must be demonstrated to reduce the risk of contamination.</v>
      </c>
      <c r="F94" s="254"/>
    </row>
    <row r="95" spans="1:6" x14ac:dyDescent="0.25">
      <c r="A95" s="28" t="str">
        <f>'Lookup Admin'!A81</f>
        <v>F2</v>
      </c>
      <c r="B95" s="28" t="str">
        <f>'Lookup Admin'!E81</f>
        <v>Is the tanker suitable in accordance with BS 8551?</v>
      </c>
      <c r="C95" s="172" t="str">
        <f>CONCATENATE('Lookup Admin'!F81," - ",'Lookup Admin'!I81)</f>
        <v>N/A - No risk</v>
      </c>
      <c r="D95" s="51" t="str">
        <f>'Lookup Admin'!H81</f>
        <v/>
      </c>
      <c r="E95" s="253" t="str">
        <f>'Lookup Admin'!G81</f>
        <v>The tanker should be suitable for use to contain and deliver a wholesome supply.  It should be robust, vandal proof, and in a general state of good repair.  The tanker should comply with Regulation 5 of the Private water Supplies Regulations (e.g. WRAS approved).  The use of the tanker for supplying drinking water should be carried out in accordance with the specifications of BS 8551, which includes  requirements for cleaning, disinfection, filling of tanker or water bowser, and sampling.</v>
      </c>
      <c r="F95" s="254"/>
    </row>
    <row r="96" spans="1:6" ht="30" x14ac:dyDescent="0.25">
      <c r="A96" s="28" t="str">
        <f>'Lookup Admin'!A82</f>
        <v>F3</v>
      </c>
      <c r="B96" s="28" t="str">
        <f>'Lookup Admin'!E82</f>
        <v>Has the tanker been used exclusively for water (i.e. not previously used for milk)?</v>
      </c>
      <c r="C96" s="172" t="str">
        <f>CONCATENATE('Lookup Admin'!F82," - ",'Lookup Admin'!I82)</f>
        <v>N/A - No risk</v>
      </c>
      <c r="D96" s="51" t="str">
        <f>'Lookup Admin'!H82</f>
        <v/>
      </c>
      <c r="E96" s="253" t="str">
        <f>'Lookup Admin'!G82</f>
        <v>Any storage facility used previously for any other liquid presents a potential risk to human health. Containers which have previously contained milk are difficult to clean - steam cleaning of metal containers can result in organic matter and bacteria becoming baked on to the internal surface, and later breaking down into the water. If they have been used for anything other than water they must provide evidence that the tanker has been adequately cleaned prior to disinfection.  Those previously used for milk or glucose should be avoided.</v>
      </c>
      <c r="F96" s="254"/>
    </row>
    <row r="97" spans="1:6" ht="30" x14ac:dyDescent="0.25">
      <c r="A97" s="28" t="str">
        <f>'Lookup Admin'!A83</f>
        <v>F4</v>
      </c>
      <c r="B97" s="28" t="str">
        <f>'Lookup Admin'!E83</f>
        <v>Has the tanker been cleaned and disinfected as specified in BS 8551?</v>
      </c>
      <c r="C97" s="172" t="str">
        <f>CONCATENATE('Lookup Admin'!F83," - ",'Lookup Admin'!I83)</f>
        <v>N/A - No risk</v>
      </c>
      <c r="D97" s="51" t="str">
        <f>'Lookup Admin'!H83</f>
        <v/>
      </c>
      <c r="E97" s="253" t="str">
        <f>'Lookup Admin'!G83</f>
        <v>BS 8551 is the code of practice for the provision and management of temporary supplies and distribution networks.  Adherence to this code of practice provides assurance that required standards to prevent any contamination are met. Written records to show that the relevant steps have been followed must be provided.</v>
      </c>
      <c r="F97" s="254"/>
    </row>
    <row r="98" spans="1:6" ht="30" x14ac:dyDescent="0.25">
      <c r="A98" s="28" t="str">
        <f>'Lookup Admin'!A84</f>
        <v>F5</v>
      </c>
      <c r="B98" s="28" t="str">
        <f>'Lookup Admin'!E84</f>
        <v xml:space="preserve">Are records available to demonstrate activities have been undertaken in accordance with BS 8551? </v>
      </c>
      <c r="C98" s="172" t="str">
        <f>CONCATENATE('Lookup Admin'!F84," - ",'Lookup Admin'!I84)</f>
        <v>N/A - No risk</v>
      </c>
      <c r="D98" s="51" t="str">
        <f>'Lookup Admin'!H84</f>
        <v/>
      </c>
      <c r="E98" s="253" t="str">
        <f>'Lookup Admin'!G84</f>
        <v>BS 8551 is the code of practice for the provision and management of temporary supplies and distribution networks.  Adherence to this code of practice provides assurance that required standards to prevent any contamination are met. The water service provider must provide evidence that the source water is wholesome in accordance with BS8551,  stating the origin and description of the source water.</v>
      </c>
      <c r="F98" s="254"/>
    </row>
    <row r="99" spans="1:6" x14ac:dyDescent="0.25">
      <c r="A99" s="28" t="str">
        <f>'Lookup Admin'!A85</f>
        <v>F6</v>
      </c>
      <c r="B99" s="28">
        <f>'Lookup Admin'!E85</f>
        <v>0</v>
      </c>
      <c r="C99" s="172" t="str">
        <f>CONCATENATE('Lookup Admin'!F85," - ",'Lookup Admin'!I85)</f>
        <v>N/A - No risk</v>
      </c>
      <c r="D99" s="51" t="str">
        <f>'Lookup Admin'!H85</f>
        <v/>
      </c>
      <c r="E99" s="253" t="str">
        <f>'Lookup Admin'!G85</f>
        <v>No guidance available</v>
      </c>
      <c r="F99" s="254"/>
    </row>
    <row r="100" spans="1:6" x14ac:dyDescent="0.25">
      <c r="A100" s="28" t="str">
        <f>'Lookup Admin'!A86</f>
        <v>F7</v>
      </c>
      <c r="B100" s="28">
        <f>'Lookup Admin'!E86</f>
        <v>0</v>
      </c>
      <c r="C100" s="172" t="str">
        <f>CONCATENATE('Lookup Admin'!F86," - ",'Lookup Admin'!I86)</f>
        <v>N/A - No risk</v>
      </c>
      <c r="D100" s="51" t="str">
        <f>'Lookup Admin'!H86</f>
        <v/>
      </c>
      <c r="E100" s="253" t="str">
        <f>'Lookup Admin'!G86</f>
        <v>No guidance available</v>
      </c>
      <c r="F100" s="254"/>
    </row>
    <row r="101" spans="1:6" x14ac:dyDescent="0.25">
      <c r="A101" s="28" t="str">
        <f>'Lookup Admin'!A87</f>
        <v>F8</v>
      </c>
      <c r="B101" s="28">
        <f>'Lookup Admin'!E87</f>
        <v>0</v>
      </c>
      <c r="C101" s="172" t="str">
        <f>CONCATENATE('Lookup Admin'!F87," - ",'Lookup Admin'!I87)</f>
        <v>N/A - No risk</v>
      </c>
      <c r="D101" s="51" t="str">
        <f>'Lookup Admin'!H87</f>
        <v/>
      </c>
      <c r="E101" s="253" t="str">
        <f>'Lookup Admin'!G87</f>
        <v>No guidance available</v>
      </c>
      <c r="F101" s="254"/>
    </row>
    <row r="102" spans="1:6" x14ac:dyDescent="0.25">
      <c r="A102" s="255" t="str">
        <f>'Lookup Admin'!A88</f>
        <v>Section G - This section has been left blank intentionally.</v>
      </c>
      <c r="B102" s="256"/>
      <c r="C102" s="256"/>
      <c r="D102" s="256"/>
      <c r="E102" s="256"/>
      <c r="F102" s="257"/>
    </row>
    <row r="103" spans="1:6" x14ac:dyDescent="0.25">
      <c r="A103" s="28" t="str">
        <f>'Lookup Admin'!A89</f>
        <v>G1</v>
      </c>
      <c r="B103" s="28" t="str">
        <f>'Lookup Admin'!E89</f>
        <v>Does the supplier/contractor operate in accordance with BS 8551?</v>
      </c>
      <c r="C103" s="172" t="str">
        <f>CONCATENATE('Lookup Admin'!F89," - ",'Lookup Admin'!I89)</f>
        <v>N/A - No risk</v>
      </c>
      <c r="D103" s="51" t="str">
        <f>'Lookup Admin'!H89</f>
        <v/>
      </c>
      <c r="E103" s="253" t="str">
        <f>'Lookup Admin'!G89</f>
        <v xml:space="preserve"> BS 8551 is the code of practice for the provision and management of temporary supplies and distribution networks.  Adherence to this code of practice provides assurance that required standards to prevent any contamination are met. Written evidence that the supplier is following this code of practice must be provided to confirm any contamination risks are reduced.</v>
      </c>
      <c r="F103" s="254"/>
    </row>
    <row r="104" spans="1:6" ht="30" x14ac:dyDescent="0.25">
      <c r="A104" s="28" t="str">
        <f>'Lookup Admin'!A90</f>
        <v>G2</v>
      </c>
      <c r="B104" s="28" t="str">
        <f>'Lookup Admin'!E90</f>
        <v xml:space="preserve">Is the temporary water storage facility suitable in accordance with BS 8551? </v>
      </c>
      <c r="C104" s="172" t="str">
        <f>CONCATENATE('Lookup Admin'!F90," - ",'Lookup Admin'!I90)</f>
        <v>N/A - No risk</v>
      </c>
      <c r="D104" s="51" t="str">
        <f>'Lookup Admin'!H90</f>
        <v/>
      </c>
      <c r="E104" s="253" t="str">
        <f>'Lookup Admin'!G90</f>
        <v>Storage facilities can comprise tankers, static tanks, bowsers, pillow tanks, etc. and the code of practice specifies which are appropriate and how they should be deployed.  Documentation should be provided to confirm this.</v>
      </c>
      <c r="F104" s="254"/>
    </row>
    <row r="105" spans="1:6" ht="30" x14ac:dyDescent="0.25">
      <c r="A105" s="28" t="str">
        <f>'Lookup Admin'!A91</f>
        <v>G3</v>
      </c>
      <c r="B105" s="28" t="str">
        <f>'Lookup Admin'!E91</f>
        <v>Has the temporary water storage facility previously been used exclusively for water (i.e. not previously used for milk)?</v>
      </c>
      <c r="C105" s="172" t="str">
        <f>CONCATENATE('Lookup Admin'!F91," - ",'Lookup Admin'!I91)</f>
        <v>N/A - No risk</v>
      </c>
      <c r="D105" s="51" t="str">
        <f>'Lookup Admin'!H91</f>
        <v/>
      </c>
      <c r="E105" s="253" t="str">
        <f>'Lookup Admin'!G91</f>
        <v>Any storage facility used previously for any other liquid presents a potential risk to human health. Containers which have previously contained milk are difficult to clean - steam cleaning of metal containers can result in organic matter and bacteria becoming baked on to the internal surface, and later breaking down into the water. If they have been used for anything other than water they must provide evidence that the tanker has been adequately cleaned prior to disinfection. Those previously used for milk or glucose should be avoided.</v>
      </c>
      <c r="F105" s="254"/>
    </row>
    <row r="106" spans="1:6" ht="30" x14ac:dyDescent="0.25">
      <c r="A106" s="28" t="str">
        <f>'Lookup Admin'!A92</f>
        <v>G4</v>
      </c>
      <c r="B106" s="28" t="str">
        <f>'Lookup Admin'!E92</f>
        <v>Has the temporary water storage facility been cleaned and disinfected as specified in BS 8551?</v>
      </c>
      <c r="C106" s="172" t="str">
        <f>CONCATENATE('Lookup Admin'!F92," - ",'Lookup Admin'!I92)</f>
        <v>N/A - No risk</v>
      </c>
      <c r="D106" s="51" t="str">
        <f>'Lookup Admin'!H92</f>
        <v/>
      </c>
      <c r="E106" s="253" t="str">
        <f>'Lookup Admin'!G92</f>
        <v xml:space="preserve">BS 8551 is the code of practice for the provision and management of temporary supplies and distribution networks. Adherence to this code of practice provides assurance that required standards to prevent any contamination are met. Request evidence that the required steps have been followed to confirm this. </v>
      </c>
      <c r="F106" s="254"/>
    </row>
    <row r="107" spans="1:6" ht="30" x14ac:dyDescent="0.25">
      <c r="A107" s="28" t="str">
        <f>'Lookup Admin'!A93</f>
        <v>G5</v>
      </c>
      <c r="B107" s="28" t="str">
        <f>'Lookup Admin'!E93</f>
        <v>Does the source water originate from a wholesome supply i.e. a wholesome mains water/borehole/well/spring?</v>
      </c>
      <c r="C107" s="172" t="str">
        <f>CONCATENATE('Lookup Admin'!F93," - ",'Lookup Admin'!I93)</f>
        <v>N/A - No risk</v>
      </c>
      <c r="D107" s="51" t="str">
        <f>'Lookup Admin'!H93</f>
        <v/>
      </c>
      <c r="E107" s="253" t="str">
        <f>'Lookup Admin'!G93</f>
        <v>The water service provider must confirm the requirements of BS8551 have been met, in respect of the wholesomeness of the source water.  Details of the source and evidence of its quality should be provided.</v>
      </c>
      <c r="F107" s="254"/>
    </row>
    <row r="108" spans="1:6" x14ac:dyDescent="0.25">
      <c r="A108" s="28" t="str">
        <f>'Lookup Admin'!A94</f>
        <v>G6</v>
      </c>
      <c r="B108" s="28">
        <f>'Lookup Admin'!E94</f>
        <v>0</v>
      </c>
      <c r="C108" s="172" t="str">
        <f>CONCATENATE('Lookup Admin'!F94," - ",'Lookup Admin'!I94)</f>
        <v>N/A - No risk</v>
      </c>
      <c r="D108" s="51" t="str">
        <f>'Lookup Admin'!H94</f>
        <v/>
      </c>
      <c r="E108" s="253" t="str">
        <f>'Lookup Admin'!G94</f>
        <v>No guidance available</v>
      </c>
      <c r="F108" s="254"/>
    </row>
    <row r="109" spans="1:6" x14ac:dyDescent="0.25">
      <c r="A109" s="28" t="str">
        <f>'Lookup Admin'!A95</f>
        <v>G7</v>
      </c>
      <c r="B109" s="28">
        <f>'Lookup Admin'!E95</f>
        <v>0</v>
      </c>
      <c r="C109" s="172" t="str">
        <f>CONCATENATE('Lookup Admin'!F95," - ",'Lookup Admin'!I95)</f>
        <v>N/A - No risk</v>
      </c>
      <c r="D109" s="51" t="str">
        <f>'Lookup Admin'!H95</f>
        <v/>
      </c>
      <c r="E109" s="253" t="str">
        <f>'Lookup Admin'!G95</f>
        <v>No guidance available</v>
      </c>
      <c r="F109" s="254"/>
    </row>
    <row r="110" spans="1:6" x14ac:dyDescent="0.25">
      <c r="A110" s="28" t="str">
        <f>'Lookup Admin'!A96</f>
        <v>G8</v>
      </c>
      <c r="B110" s="28">
        <f>'Lookup Admin'!E96</f>
        <v>0</v>
      </c>
      <c r="C110" s="172" t="str">
        <f>CONCATENATE('Lookup Admin'!F96," - ",'Lookup Admin'!I96)</f>
        <v>N/A - No risk</v>
      </c>
      <c r="D110" s="51" t="str">
        <f>'Lookup Admin'!H96</f>
        <v/>
      </c>
      <c r="E110" s="253" t="str">
        <f>'Lookup Admin'!G96</f>
        <v>No guidance available</v>
      </c>
      <c r="F110" s="254"/>
    </row>
    <row r="111" spans="1:6" x14ac:dyDescent="0.25">
      <c r="A111" s="255" t="str">
        <f>'Lookup Admin'!A97</f>
        <v>Section H - This section has been left blank intentionally.</v>
      </c>
      <c r="B111" s="256"/>
      <c r="C111" s="256"/>
      <c r="D111" s="256"/>
      <c r="E111" s="256"/>
      <c r="F111" s="257"/>
    </row>
    <row r="112" spans="1:6" ht="30" x14ac:dyDescent="0.25">
      <c r="A112" s="28" t="str">
        <f>'Lookup Admin'!A98</f>
        <v>H1</v>
      </c>
      <c r="B112" s="28" t="str">
        <f>'Lookup Admin'!E98</f>
        <v>Are the hoses used for filling clean, and suitable according to BS8551?</v>
      </c>
      <c r="C112" s="172" t="str">
        <f>CONCATENATE('Lookup Admin'!F98," - ",'Lookup Admin'!I98)</f>
        <v>N/A - No risk</v>
      </c>
      <c r="D112" s="51" t="str">
        <f>'Lookup Admin'!H98</f>
        <v/>
      </c>
      <c r="E112" s="253" t="str">
        <f>'Lookup Admin'!G98</f>
        <v xml:space="preserve">BS 8551 is the code of practice for the provision and management of temporary supplies and distribution networks.  Adherence to this code of practice provides assurance that required standards to prevent any contamination are met. Hoses that are not suitable pose a risk of contamination.  Request evidence that the required steps have been followed to confirm this. </v>
      </c>
      <c r="F112" s="254"/>
    </row>
    <row r="113" spans="1:6" ht="30" x14ac:dyDescent="0.25">
      <c r="A113" s="28" t="str">
        <f>'Lookup Admin'!A99</f>
        <v>H2</v>
      </c>
      <c r="B113" s="28" t="str">
        <f>'Lookup Admin'!E99</f>
        <v>Are the hoses used for filling stored off the ground on a reel and capped off?</v>
      </c>
      <c r="C113" s="172" t="str">
        <f>CONCATENATE('Lookup Admin'!F99," - ",'Lookup Admin'!I99)</f>
        <v>N/A - No risk</v>
      </c>
      <c r="D113" s="51" t="str">
        <f>'Lookup Admin'!H99</f>
        <v/>
      </c>
      <c r="E113" s="253" t="str">
        <f>'Lookup Admin'!G99</f>
        <v xml:space="preserve">Hoses that are not appropriately stored and/or are stored uncapped present a risk of contamination from the surrounding environment by various means including those posed by vermin or unclean ground conditions. They must be stored on a reel that is placed on a robust platform ensuring that it is clear of the ground. Pipe ends must be suitably and securely capped. </v>
      </c>
      <c r="F113" s="254"/>
    </row>
    <row r="114" spans="1:6" ht="30" x14ac:dyDescent="0.25">
      <c r="A114" s="28" t="str">
        <f>'Lookup Admin'!A100</f>
        <v>H3</v>
      </c>
      <c r="B114" s="28" t="str">
        <f>'Lookup Admin'!E100</f>
        <v>Are the outlets of the tank or tanker protected (bagged) and sealed?</v>
      </c>
      <c r="C114" s="172" t="str">
        <f>CONCATENATE('Lookup Admin'!F100," - ",'Lookup Admin'!I100)</f>
        <v>N/A - No risk</v>
      </c>
      <c r="D114" s="51" t="str">
        <f>'Lookup Admin'!H100</f>
        <v/>
      </c>
      <c r="E114" s="253" t="str">
        <f>'Lookup Admin'!G100</f>
        <v>Protecting the inlets and outlets of the tanks using, for example, plastic bags helps reduce the risk of contamination while in transit or during deployment.</v>
      </c>
      <c r="F114" s="254"/>
    </row>
    <row r="115" spans="1:6" x14ac:dyDescent="0.25">
      <c r="A115" s="28" t="str">
        <f>'Lookup Admin'!A101</f>
        <v>H4</v>
      </c>
      <c r="B115" s="28">
        <f>'Lookup Admin'!E101</f>
        <v>0</v>
      </c>
      <c r="C115" s="172" t="str">
        <f>CONCATENATE('Lookup Admin'!F101," - ",'Lookup Admin'!I101)</f>
        <v>N/A - No risk</v>
      </c>
      <c r="D115" s="51" t="str">
        <f>'Lookup Admin'!H101</f>
        <v/>
      </c>
      <c r="E115" s="253" t="str">
        <f>'Lookup Admin'!G101</f>
        <v>No guidance available</v>
      </c>
      <c r="F115" s="254"/>
    </row>
    <row r="116" spans="1:6" x14ac:dyDescent="0.25">
      <c r="A116" s="28" t="str">
        <f>'Lookup Admin'!A102</f>
        <v>H5</v>
      </c>
      <c r="B116" s="28">
        <f>'Lookup Admin'!E102</f>
        <v>0</v>
      </c>
      <c r="C116" s="172" t="str">
        <f>CONCATENATE('Lookup Admin'!F102," - ",'Lookup Admin'!I102)</f>
        <v>N/A - No risk</v>
      </c>
      <c r="D116" s="51" t="str">
        <f>'Lookup Admin'!H102</f>
        <v/>
      </c>
      <c r="E116" s="253" t="str">
        <f>'Lookup Admin'!G102</f>
        <v>No guidance available</v>
      </c>
      <c r="F116" s="254"/>
    </row>
    <row r="117" spans="1:6" x14ac:dyDescent="0.25">
      <c r="A117" s="255" t="str">
        <f>'Lookup Admin'!A103</f>
        <v>Section I - SOURCE: Rainwater harvesting</v>
      </c>
      <c r="B117" s="256"/>
      <c r="C117" s="256"/>
      <c r="D117" s="256"/>
      <c r="E117" s="256"/>
      <c r="F117" s="257"/>
    </row>
    <row r="118" spans="1:6" ht="30" x14ac:dyDescent="0.25">
      <c r="A118" s="28" t="str">
        <f>'Lookup Admin'!A104</f>
        <v>I1</v>
      </c>
      <c r="B118" s="28" t="str">
        <f>'Lookup Admin'!E104</f>
        <v>Is there any protection against faecal or chemical contamination e.g. from wildlife or industrial emissions?</v>
      </c>
      <c r="C118" s="172" t="str">
        <f>CONCATENATE('Lookup Admin'!F104," - ",'Lookup Admin'!I104)</f>
        <v>TBC - No risk</v>
      </c>
      <c r="D118" s="51" t="str">
        <f>'Lookup Admin'!H104</f>
        <v>TBC</v>
      </c>
      <c r="E118" s="253" t="str">
        <f>'Lookup Admin'!G104</f>
        <v xml:space="preserve">Rainwater contains traces of atmospheric and environmental pollutants and will be exposed to animal and bird faecal matter as it runs off the rooves. The extent of the contamination will vary from site to site but it is surfaces that offer the highest risk in terms of water contamination. e.g. if there are heavy industrial processes nearby, this can be the source of atmospheric pollutants. Therefore all rainwater harvesting systems are high risk and need specific protection against chemical and microbiological contaminates. </v>
      </c>
      <c r="F118" s="254"/>
    </row>
    <row r="119" spans="1:6" ht="30" x14ac:dyDescent="0.25">
      <c r="A119" s="28" t="str">
        <f>'Lookup Admin'!A105</f>
        <v>I2</v>
      </c>
      <c r="B119" s="28" t="str">
        <f>'Lookup Admin'!E105</f>
        <v>Are there any screens to prevent material entering the collection chamber (e.g. leaves, insects, twigs)?</v>
      </c>
      <c r="C119" s="172" t="str">
        <f>CONCATENATE('Lookup Admin'!F105," - ",'Lookup Admin'!I105)</f>
        <v>TBC - No risk</v>
      </c>
      <c r="D119" s="51" t="str">
        <f>'Lookup Admin'!H105</f>
        <v>TBC</v>
      </c>
      <c r="E119" s="253" t="str">
        <f>'Lookup Admin'!G105</f>
        <v xml:space="preserve">Leaves, twigs and organic matter can enter the collection chamber or pipework, causing blockages and, if allowed to deteriorate, the build up of sludge in tanks and pipes. This can provide nutrients for micro-organisms, together with turbid water.  Simple particulate filters or screens of a suitable mesh size positioned on guttering and at the intake to the collection chamber can be effective, and regular cleaning of screens is required. </v>
      </c>
      <c r="F119" s="254"/>
    </row>
    <row r="120" spans="1:6" x14ac:dyDescent="0.25">
      <c r="A120" s="28" t="str">
        <f>'Lookup Admin'!A106</f>
        <v>I3</v>
      </c>
      <c r="B120" s="28" t="str">
        <f>'Lookup Admin'!E106</f>
        <v xml:space="preserve">Are there any trees overhanging the roof? </v>
      </c>
      <c r="C120" s="172" t="str">
        <f>CONCATENATE('Lookup Admin'!F106," - ",'Lookup Admin'!I106)</f>
        <v>TBC - No risk</v>
      </c>
      <c r="D120" s="51" t="str">
        <f>'Lookup Admin'!H106</f>
        <v>TBC</v>
      </c>
      <c r="E120" s="253" t="str">
        <f>'Lookup Admin'!G106</f>
        <v xml:space="preserve">Overhanging trees can increase the quantity of leaves, twigs and organic matter filling and blocking any screens or filters. In addition overhanging trees provide habitat for birds, increasing the faecal loading on the roof.  Branches overhanging the roof may be trimmed to minimise this hazard. </v>
      </c>
      <c r="F120" s="254"/>
    </row>
    <row r="121" spans="1:6" ht="30" x14ac:dyDescent="0.25">
      <c r="A121" s="28" t="str">
        <f>'Lookup Admin'!A107</f>
        <v>I4</v>
      </c>
      <c r="B121" s="28" t="str">
        <f>'Lookup Admin'!E107</f>
        <v>Is there evidence of lead, tin, copper, asphalt, new galvanised sheeting or wood preservatives on the roof?</v>
      </c>
      <c r="C121" s="172" t="str">
        <f>CONCATENATE('Lookup Admin'!F107," - ",'Lookup Admin'!I107)</f>
        <v>TBC - No risk</v>
      </c>
      <c r="D121" s="51" t="str">
        <f>'Lookup Admin'!H107</f>
        <v>TBC</v>
      </c>
      <c r="E121" s="253" t="str">
        <f>'Lookup Admin'!G107</f>
        <v>Water collected from rooves will be subject to contamination by lead, tin, copper, asphalt, zinc or hydrocarbons depending on the nature and extent of the roof materials.  The likelihood score should be based on the surface area covered by any of these materials.</v>
      </c>
      <c r="F121" s="254"/>
    </row>
    <row r="122" spans="1:6" ht="30" x14ac:dyDescent="0.25">
      <c r="A122" s="28" t="str">
        <f>'Lookup Admin'!A108</f>
        <v>I5</v>
      </c>
      <c r="B122" s="28" t="str">
        <f>'Lookup Admin'!E108</f>
        <v xml:space="preserve">Is there a bypass mechanism to exclude the first flush of rainwater from the roof? </v>
      </c>
      <c r="C122" s="172" t="str">
        <f>CONCATENATE('Lookup Admin'!F108," - ",'Lookup Admin'!I108)</f>
        <v>TBC - No risk</v>
      </c>
      <c r="D122" s="51" t="str">
        <f>'Lookup Admin'!H108</f>
        <v>TBC</v>
      </c>
      <c r="E122" s="253" t="str">
        <f>'Lookup Admin'!G108</f>
        <v xml:space="preserve">A bypass mechanism which excludes the first flush of rainwater from the roof is beneficial because during dry periods the roof surface will accumulate dirt, faecal matter, organics, pollutants, etc, which will be concentrated into the first burst of rainfall which hits the roof and runs off into the rainwater harvesting system. If this first flush of rainwater is discarded the highly contaminated water will not enter the supply.    </v>
      </c>
      <c r="F122" s="254"/>
    </row>
    <row r="123" spans="1:6" ht="30" x14ac:dyDescent="0.25">
      <c r="A123" s="28" t="str">
        <f>'Lookup Admin'!A109</f>
        <v>I6</v>
      </c>
      <c r="B123" s="28" t="str">
        <f>'Lookup Admin'!E109</f>
        <v>Is there adequate backflow protection for any rainwater harvesting systems in place at any of the properties?</v>
      </c>
      <c r="C123" s="172" t="str">
        <f>CONCATENATE('Lookup Admin'!F109," - ",'Lookup Admin'!I109)</f>
        <v>TBC - No risk</v>
      </c>
      <c r="D123" s="51" t="str">
        <f>'Lookup Admin'!H109</f>
        <v>TBC</v>
      </c>
      <c r="E123" s="253" t="str">
        <f>'Lookup Admin'!G109</f>
        <v>Rainwater harvesting systems as a drinking water source may be augmented or backed up with other drinking water supplies.  There are guidelines about their installation to ensure that there is no risk of contaminating any other drinking water supplies to the property (see BS 8515 - Rainwater harvesting systems Code of Practice). Where a rainwater harvesting system is installed, the pipework should be clearly labelled, and there should be an air gap (or other suitable backflow protection) between it and any other water source.  Where a property also has a public water supply these requirements are covered by the Water Fittings Regulations 1999, which the local water undertaker has a duty to enforce.</v>
      </c>
      <c r="F123" s="254"/>
    </row>
    <row r="124" spans="1:6" x14ac:dyDescent="0.25">
      <c r="A124" s="28" t="str">
        <f>'Lookup Admin'!A110</f>
        <v>I7</v>
      </c>
      <c r="B124" s="28">
        <f>'Lookup Admin'!E110</f>
        <v>0</v>
      </c>
      <c r="C124" s="172" t="str">
        <f>CONCATENATE('Lookup Admin'!F110," - ",'Lookup Admin'!I110)</f>
        <v>N/A - No risk</v>
      </c>
      <c r="D124" s="51" t="str">
        <f>'Lookup Admin'!H110</f>
        <v/>
      </c>
      <c r="E124" s="253" t="str">
        <f>'Lookup Admin'!G110</f>
        <v>No guidance available</v>
      </c>
      <c r="F124" s="254"/>
    </row>
    <row r="125" spans="1:6" x14ac:dyDescent="0.25">
      <c r="A125" s="28" t="str">
        <f>'Lookup Admin'!A111</f>
        <v>I8</v>
      </c>
      <c r="B125" s="28">
        <f>'Lookup Admin'!E111</f>
        <v>0</v>
      </c>
      <c r="C125" s="172" t="str">
        <f>CONCATENATE('Lookup Admin'!F111," - ",'Lookup Admin'!I111)</f>
        <v>N/A - No risk</v>
      </c>
      <c r="D125" s="51" t="str">
        <f>'Lookup Admin'!H111</f>
        <v/>
      </c>
      <c r="E125" s="253" t="str">
        <f>'Lookup Admin'!G111</f>
        <v>No guidance available</v>
      </c>
      <c r="F125" s="254"/>
    </row>
    <row r="126" spans="1:6" x14ac:dyDescent="0.25">
      <c r="A126" s="28" t="str">
        <f>'Lookup Admin'!A112</f>
        <v>I9</v>
      </c>
      <c r="B126" s="28">
        <f>'Lookup Admin'!E112</f>
        <v>0</v>
      </c>
      <c r="C126" s="172" t="str">
        <f>CONCATENATE('Lookup Admin'!F112," - ",'Lookup Admin'!I112)</f>
        <v>N/A - No risk</v>
      </c>
      <c r="D126" s="51" t="str">
        <f>'Lookup Admin'!H112</f>
        <v/>
      </c>
      <c r="E126" s="253" t="str">
        <f>'Lookup Admin'!G112</f>
        <v>No guidance available</v>
      </c>
      <c r="F126" s="254"/>
    </row>
    <row r="127" spans="1:6" x14ac:dyDescent="0.25">
      <c r="A127" s="255" t="str">
        <f>'Lookup Admin'!A113</f>
        <v>Section J - SOURCE: Surface Water Intake (excluding springs)</v>
      </c>
      <c r="B127" s="256"/>
      <c r="C127" s="256"/>
      <c r="D127" s="256"/>
      <c r="E127" s="256"/>
      <c r="F127" s="257"/>
    </row>
    <row r="128" spans="1:6" ht="30" x14ac:dyDescent="0.25">
      <c r="A128" s="28" t="str">
        <f>'Lookup Admin'!A114</f>
        <v>J1</v>
      </c>
      <c r="B128" s="28" t="str">
        <f>'Lookup Admin'!E114</f>
        <v xml:space="preserve">Does the water quality vary at the intake point due to streaming/stratification/algal blooms/increased turbidity?  </v>
      </c>
      <c r="C128" s="172" t="str">
        <f>CONCATENATE('Lookup Admin'!F114," - ",'Lookup Admin'!I114)</f>
        <v>TBC - No risk</v>
      </c>
      <c r="D128" s="51" t="str">
        <f>'Lookup Admin'!H114</f>
        <v>TBC</v>
      </c>
      <c r="E128" s="253" t="str">
        <f>'Lookup Admin'!G114</f>
        <v>Where possible the intake should be located to ensure minimal variation in raw water quality. Where this is not the case the supply may be vulnerable to unexpected changes such as increased turbidity during heavy rainfall which may affect the efficacy of any subsequent treatment. Other factors affecting raw water quality include stratification, algal blooms or streaming. Streaming is where water short-circuits across a body of water; if contaminated any dilution effect will be reduced.</v>
      </c>
      <c r="F128" s="254"/>
    </row>
    <row r="129" spans="1:6" x14ac:dyDescent="0.25">
      <c r="A129" s="28" t="str">
        <f>'Lookup Admin'!A115</f>
        <v>J2</v>
      </c>
      <c r="B129" s="28" t="str">
        <f>'Lookup Admin'!E115</f>
        <v xml:space="preserve">Are there screens in place at the intake? </v>
      </c>
      <c r="C129" s="172" t="str">
        <f>CONCATENATE('Lookup Admin'!F115," - ",'Lookup Admin'!I115)</f>
        <v>TBC - No risk</v>
      </c>
      <c r="D129" s="51" t="str">
        <f>'Lookup Admin'!H115</f>
        <v>TBC</v>
      </c>
      <c r="E129" s="253" t="str">
        <f>'Lookup Admin'!G115</f>
        <v>Intakes should generally be protected by screens which remove weeds and debris from the raw water and prevent access by larger fish and vermin.</v>
      </c>
      <c r="F129" s="254"/>
    </row>
    <row r="130" spans="1:6" ht="30" x14ac:dyDescent="0.25">
      <c r="A130" s="28" t="str">
        <f>'Lookup Admin'!A116</f>
        <v>J3</v>
      </c>
      <c r="B130" s="28" t="str">
        <f>'Lookup Admin'!E116</f>
        <v xml:space="preserve">Where screens are present, is there a mechanism to remove debris? </v>
      </c>
      <c r="C130" s="172" t="str">
        <f>CONCATENATE('Lookup Admin'!F116," - ",'Lookup Admin'!I116)</f>
        <v>TBC - No risk</v>
      </c>
      <c r="D130" s="51" t="str">
        <f>'Lookup Admin'!H116</f>
        <v>TBC</v>
      </c>
      <c r="E130" s="253" t="str">
        <f>'Lookup Admin'!G116</f>
        <v>A build up of debris on intake screens reduce flow and may cause a deterioration in the quality of the water supply.  Screens therefore need to be cleaned by mechanical or manual means. Screens should also be suitably sized and located to provide maximum protection.  Ask the site representative (owner/operator) for details of who is responsible for checking the screens and how often. Check any records available.</v>
      </c>
      <c r="F130" s="254"/>
    </row>
    <row r="131" spans="1:6" ht="30" x14ac:dyDescent="0.25">
      <c r="A131" s="28" t="str">
        <f>'Lookup Admin'!A117</f>
        <v>J4</v>
      </c>
      <c r="B131" s="28" t="str">
        <f>'Lookup Admin'!E117</f>
        <v xml:space="preserve">Does sediment build up inside the chamber and pipework after the intake point? </v>
      </c>
      <c r="C131" s="172" t="str">
        <f>CONCATENATE('Lookup Admin'!F117," - ",'Lookup Admin'!I117)</f>
        <v>TBC - No risk</v>
      </c>
      <c r="D131" s="51" t="str">
        <f>'Lookup Admin'!H117</f>
        <v>TBC</v>
      </c>
      <c r="E131" s="253" t="str">
        <f>'Lookup Admin'!G117</f>
        <v>Surface water is very susceptible to sludge/sediment build up due to the exposed nature of the source to the environment. Therefore settlement chambers after the intake points are useful to allow suspended particles to settle out. However the outlet of the chamber should be raised to prevent otherwise settled material access to the rest of the supply system.  Check the mechanism to empty the settlement chamber (drained down or periodically suctioned out) and ask how often this is done. Over time the chamber will fill with sediment which can spill over into the water supply (causing turbid water - which will be unacceptable to consumers or may impact on any available treatment such as UV). Like all tanks it should be constructed of materials that will not adversely affect water quality and be designed to prevent unauthorised access or entry of vermin.</v>
      </c>
      <c r="F131" s="254"/>
    </row>
    <row r="132" spans="1:6" ht="30" x14ac:dyDescent="0.25">
      <c r="A132" s="28" t="str">
        <f>'Lookup Admin'!A118</f>
        <v>J5</v>
      </c>
      <c r="B132" s="28" t="str">
        <f>'Lookup Admin'!E118</f>
        <v>Is there adequate protection of the intake point from livestock and wildlife?</v>
      </c>
      <c r="C132" s="172" t="str">
        <f>CONCATENATE('Lookup Admin'!F118," - ",'Lookup Admin'!I118)</f>
        <v>TBC - No risk</v>
      </c>
      <c r="D132" s="51" t="str">
        <f>'Lookup Admin'!H118</f>
        <v>TBC</v>
      </c>
      <c r="E132" s="253" t="str">
        <f>'Lookup Admin'!G118</f>
        <v>If vulnerable to wildlife and livestock the intake must be adequately protected to prevent disturbance of sediment and deposits, which could enter the supply.</v>
      </c>
      <c r="F132" s="254"/>
    </row>
    <row r="133" spans="1:6" x14ac:dyDescent="0.25">
      <c r="A133" s="28" t="str">
        <f>'Lookup Admin'!A119</f>
        <v>J6</v>
      </c>
      <c r="B133" s="28" t="str">
        <f>'Lookup Admin'!E119</f>
        <v>Does the availability of the water at the intake vary?</v>
      </c>
      <c r="C133" s="172" t="str">
        <f>CONCATENATE('Lookup Admin'!F119," - ",'Lookup Admin'!I119)</f>
        <v>TBC - No risk</v>
      </c>
      <c r="D133" s="51" t="str">
        <f>'Lookup Admin'!H119</f>
        <v>TBC</v>
      </c>
      <c r="E133" s="253" t="str">
        <f>'Lookup Admin'!G119</f>
        <v xml:space="preserve">If this occurs,  there is also the potential for insufficiency. Changes in levels and flows can result in deterioration of raw water quality causing increases in turbidity and colour due to the suspension of sediment.  This will be most prevalent during periods of heavy rainfall, when flooding and rapid runoff of surface water into the source can occur, but this can also be in period of drought.  Appropriate water treatment must be in place to meet the demands of these "flashy" conditions. </v>
      </c>
      <c r="F133" s="254"/>
    </row>
    <row r="134" spans="1:6" x14ac:dyDescent="0.25">
      <c r="A134" s="28" t="str">
        <f>'Lookup Admin'!A120</f>
        <v>J7</v>
      </c>
      <c r="B134" s="28">
        <f>'Lookup Admin'!E120</f>
        <v>0</v>
      </c>
      <c r="C134" s="172" t="str">
        <f>CONCATENATE('Lookup Admin'!F120," - ",'Lookup Admin'!I120)</f>
        <v>N/A - No risk</v>
      </c>
      <c r="D134" s="51" t="str">
        <f>'Lookup Admin'!H120</f>
        <v/>
      </c>
      <c r="E134" s="253" t="str">
        <f>'Lookup Admin'!G120</f>
        <v>No guidance available</v>
      </c>
      <c r="F134" s="254"/>
    </row>
    <row r="135" spans="1:6" x14ac:dyDescent="0.25">
      <c r="A135" s="28" t="str">
        <f>'Lookup Admin'!A121</f>
        <v>J8</v>
      </c>
      <c r="B135" s="28">
        <f>'Lookup Admin'!E121</f>
        <v>0</v>
      </c>
      <c r="C135" s="172" t="str">
        <f>CONCATENATE('Lookup Admin'!F121," - ",'Lookup Admin'!I121)</f>
        <v>N/A - No risk</v>
      </c>
      <c r="D135" s="51" t="str">
        <f>'Lookup Admin'!H121</f>
        <v/>
      </c>
      <c r="E135" s="253" t="str">
        <f>'Lookup Admin'!G121</f>
        <v>No guidance available</v>
      </c>
      <c r="F135" s="254"/>
    </row>
    <row r="136" spans="1:6" x14ac:dyDescent="0.25">
      <c r="A136" s="28" t="str">
        <f>'Lookup Admin'!A122</f>
        <v>J9</v>
      </c>
      <c r="B136" s="28">
        <f>'Lookup Admin'!E122</f>
        <v>0</v>
      </c>
      <c r="C136" s="172" t="str">
        <f>CONCATENATE('Lookup Admin'!F122," - ",'Lookup Admin'!I122)</f>
        <v>N/A - No risk</v>
      </c>
      <c r="D136" s="51" t="str">
        <f>'Lookup Admin'!H122</f>
        <v/>
      </c>
      <c r="E136" s="253" t="str">
        <f>'Lookup Admin'!G122</f>
        <v>No guidance available</v>
      </c>
      <c r="F136" s="254"/>
    </row>
    <row r="137" spans="1:6" x14ac:dyDescent="0.25">
      <c r="A137" s="255" t="str">
        <f>'Lookup Admin'!A123</f>
        <v>Section K - SOURCE: Water Storage (prior to treatment)</v>
      </c>
      <c r="B137" s="256"/>
      <c r="C137" s="256"/>
      <c r="D137" s="256"/>
      <c r="E137" s="256"/>
      <c r="F137" s="257"/>
    </row>
    <row r="138" spans="1:6" x14ac:dyDescent="0.25">
      <c r="A138" s="28" t="str">
        <f>'Lookup Admin'!A124</f>
        <v>K1</v>
      </c>
      <c r="B138" s="28" t="str">
        <f>'Lookup Admin'!E124</f>
        <v>Is there a regular turn over of water?</v>
      </c>
      <c r="C138" s="172" t="str">
        <f>CONCATENATE('Lookup Admin'!F124," - ",'Lookup Admin'!I124)</f>
        <v>TBC - No risk</v>
      </c>
      <c r="D138" s="51" t="str">
        <f>'Lookup Admin'!H124</f>
        <v>TBC</v>
      </c>
      <c r="E138" s="253" t="str">
        <f>'Lookup Admin'!G124</f>
        <v xml:space="preserve">The size of the tank should be proportional to demand. Water which remains standing for any length of time in a holding structure will deteriorate to varying degrees depending on the conditions it is exposed to. The level of the water within the reservoir/tank should therefore rise and fall at intervals throughout each day facilitating the constant input of fresh water to the structure. As a guide in raw water storage tanks, the water should be turned over (replenished due to use) every 7 days to avoid taste and odour issues and microbial or biofilm growth. Ask the owner to what extent the water is used on a daily basis and whether the capacity matches the demand, i.e.  If the tank is too small then there may be a risk of insufficiency or if the tank is too large water may stand for long periods due to low demand.  </v>
      </c>
      <c r="F138" s="254"/>
    </row>
    <row r="139" spans="1:6" ht="30" x14ac:dyDescent="0.25">
      <c r="A139" s="28" t="str">
        <f>'Lookup Admin'!A125</f>
        <v>K2</v>
      </c>
      <c r="B139" s="28" t="str">
        <f>'Lookup Admin'!E125</f>
        <v>Are the storage tanks vulnerable to ingress, flooding or other microbial contamination (e.g. wildlife access)?</v>
      </c>
      <c r="C139" s="172" t="str">
        <f>CONCATENATE('Lookup Admin'!F125," - ",'Lookup Admin'!I125)</f>
        <v>TBC - No risk</v>
      </c>
      <c r="D139" s="51" t="str">
        <f>'Lookup Admin'!H125</f>
        <v>TBC</v>
      </c>
      <c r="E139" s="253" t="str">
        <f>'Lookup Admin'!G125</f>
        <v xml:space="preserve">The level of protection for all intermediate tanks or similar structures should be equivalent to that recommended for the source itself as the potential for contamination to enter the system via such intermediate points is just as high as for the source itself. </v>
      </c>
      <c r="F139" s="254"/>
    </row>
    <row r="140" spans="1:6" x14ac:dyDescent="0.25">
      <c r="A140" s="28" t="str">
        <f>'Lookup Admin'!A126</f>
        <v>K3</v>
      </c>
      <c r="B140" s="28" t="str">
        <f>'Lookup Admin'!E126</f>
        <v>Is there a stock-proof fence around any inspection chambers?</v>
      </c>
      <c r="C140" s="172" t="str">
        <f>CONCATENATE('Lookup Admin'!F126," - ",'Lookup Admin'!I126)</f>
        <v>TBC - No risk</v>
      </c>
      <c r="D140" s="51" t="str">
        <f>'Lookup Admin'!H126</f>
        <v>TBC</v>
      </c>
      <c r="E140" s="253" t="str">
        <f>'Lookup Admin'!G126</f>
        <v>Inspection chambers must be adequately protected by fences that are of appropriate height, material and robustness</v>
      </c>
      <c r="F140" s="254"/>
    </row>
    <row r="141" spans="1:6" ht="30" x14ac:dyDescent="0.25">
      <c r="A141" s="28" t="str">
        <f>'Lookup Admin'!A127</f>
        <v>K4</v>
      </c>
      <c r="B141" s="28" t="str">
        <f>'Lookup Admin'!E127</f>
        <v>Are the tanks regularly maintained to preserve their structural integrity and cleaned?</v>
      </c>
      <c r="C141" s="172" t="str">
        <f>CONCATENATE('Lookup Admin'!F127," - ",'Lookup Admin'!I127)</f>
        <v>TBC - No risk</v>
      </c>
      <c r="D141" s="51" t="str">
        <f>'Lookup Admin'!H127</f>
        <v>TBC</v>
      </c>
      <c r="E141" s="253" t="str">
        <f>'Lookup Admin'!G127</f>
        <v xml:space="preserve">Verbal assurance from the owner that a reservoir is regularly cleaned/maintained is not evidence in itself that the action is undertaken or that the frequency is appropriate.  Examine any available records, such as log books and/or supporting documentation such as contractual work receipts as evidence and in addition look for physical signs that covers and access points are in regular use for this purpose. </v>
      </c>
      <c r="F141" s="254"/>
    </row>
    <row r="142" spans="1:6" x14ac:dyDescent="0.25">
      <c r="A142" s="28" t="str">
        <f>'Lookup Admin'!A128</f>
        <v>K5</v>
      </c>
      <c r="B142" s="28" t="str">
        <f>'Lookup Admin'!E128</f>
        <v>Are the storage tanks adequately protected against vandalism?</v>
      </c>
      <c r="C142" s="172" t="str">
        <f>CONCATENATE('Lookup Admin'!F128," - ",'Lookup Admin'!I128)</f>
        <v>TBC - No risk</v>
      </c>
      <c r="D142" s="51" t="str">
        <f>'Lookup Admin'!H128</f>
        <v>TBC</v>
      </c>
      <c r="E142" s="253" t="str">
        <f>'Lookup Admin'!G128</f>
        <v xml:space="preserve">Tanks should be adequately protected against the risk of intentional damage. Covers and access points must be securely locked when not in use and access to these points controlled.   Check that the owner has records of all key owners. The reservoir/tank should be suitably robust in structure in a secure location. </v>
      </c>
      <c r="F142" s="254"/>
    </row>
    <row r="143" spans="1:6" x14ac:dyDescent="0.25">
      <c r="A143" s="28" t="str">
        <f>'Lookup Admin'!A129</f>
        <v>K6</v>
      </c>
      <c r="B143" s="28" t="str">
        <f>'Lookup Admin'!E129</f>
        <v xml:space="preserve">Is the cleaning regime for the tank appropriate? </v>
      </c>
      <c r="C143" s="172" t="str">
        <f>CONCATENATE('Lookup Admin'!F129," - ",'Lookup Admin'!I129)</f>
        <v>TBC - No risk</v>
      </c>
      <c r="D143" s="51" t="str">
        <f>'Lookup Admin'!H129</f>
        <v>TBC</v>
      </c>
      <c r="E143" s="253" t="str">
        <f>'Lookup Admin'!G129</f>
        <v xml:space="preserve">Sediment and sludge build up is expected, but should be minimised through the design and operation of the tank including maintenance activities. Appropriate cleaning means sufficient cleaning to prevent sediment or sludge build up, before it causes microbiological growth or aesthetic risk. </v>
      </c>
      <c r="F143" s="254"/>
    </row>
    <row r="144" spans="1:6" x14ac:dyDescent="0.25">
      <c r="A144" s="28" t="str">
        <f>'Lookup Admin'!A130</f>
        <v>K7</v>
      </c>
      <c r="B144" s="28">
        <f>'Lookup Admin'!E130</f>
        <v>0</v>
      </c>
      <c r="C144" s="172" t="str">
        <f>CONCATENATE('Lookup Admin'!F130," - ",'Lookup Admin'!I130)</f>
        <v>N/A - No risk</v>
      </c>
      <c r="D144" s="51" t="str">
        <f>'Lookup Admin'!H130</f>
        <v/>
      </c>
      <c r="E144" s="253" t="str">
        <f>'Lookup Admin'!G130</f>
        <v>No guidance available</v>
      </c>
      <c r="F144" s="254"/>
    </row>
    <row r="145" spans="1:6" x14ac:dyDescent="0.25">
      <c r="A145" s="28" t="str">
        <f>'Lookup Admin'!A131</f>
        <v>K8</v>
      </c>
      <c r="B145" s="28">
        <f>'Lookup Admin'!E131</f>
        <v>0</v>
      </c>
      <c r="C145" s="172" t="str">
        <f>CONCATENATE('Lookup Admin'!F131," - ",'Lookup Admin'!I131)</f>
        <v>N/A - No risk</v>
      </c>
      <c r="D145" s="51" t="str">
        <f>'Lookup Admin'!H131</f>
        <v/>
      </c>
      <c r="E145" s="253" t="str">
        <f>'Lookup Admin'!G131</f>
        <v>No guidance available</v>
      </c>
      <c r="F145" s="254"/>
    </row>
    <row r="146" spans="1:6" x14ac:dyDescent="0.25">
      <c r="A146" s="28" t="str">
        <f>'Lookup Admin'!A132</f>
        <v>K9</v>
      </c>
      <c r="B146" s="28">
        <f>'Lookup Admin'!E132</f>
        <v>0</v>
      </c>
      <c r="C146" s="172" t="str">
        <f>CONCATENATE('Lookup Admin'!F132," - ",'Lookup Admin'!I132)</f>
        <v>N/A - No risk</v>
      </c>
      <c r="D146" s="51" t="str">
        <f>'Lookup Admin'!H132</f>
        <v/>
      </c>
      <c r="E146" s="253" t="str">
        <f>'Lookup Admin'!G132</f>
        <v>No guidance available</v>
      </c>
      <c r="F146" s="254"/>
    </row>
    <row r="147" spans="1:6" x14ac:dyDescent="0.25">
      <c r="A147" s="255" t="str">
        <f>'Lookup Admin'!A133</f>
        <v>Section L - TREATMENT PLANT: Plant Design (i.e. excluding point of use devices in dwellings or premises)</v>
      </c>
      <c r="B147" s="256"/>
      <c r="C147" s="256"/>
      <c r="D147" s="256"/>
      <c r="E147" s="256"/>
      <c r="F147" s="257"/>
    </row>
    <row r="148" spans="1:6" x14ac:dyDescent="0.25">
      <c r="A148" s="28" t="str">
        <f>'Lookup Admin'!A134</f>
        <v>L1</v>
      </c>
      <c r="B148" s="28" t="str">
        <f>'Lookup Admin'!E134</f>
        <v>Is there adequate Cryptosporidium treatment in place?</v>
      </c>
      <c r="C148" s="172" t="str">
        <f>CONCATENATE('Lookup Admin'!F134," - ",'Lookup Admin'!I134)</f>
        <v>TBC - No risk</v>
      </c>
      <c r="D148" s="51" t="str">
        <f>'Lookup Admin'!H134</f>
        <v>TBC</v>
      </c>
      <c r="E148" s="253" t="str">
        <f>'Lookup Admin'!G134</f>
        <v xml:space="preserve">Found in faecal matter such as from livestock, wildlife and in sewage, Cryptosporidium can affect any surface water sources or vulnerable ground water sources influenced by surface water.  A multi-barrier approach is recommended to remove Cryptosporidium from supplies; coagulation, clarification and filtration for example.  Chlorination is not effective against Cryptosporidium, however, UV treatment will inactivate it.  </v>
      </c>
      <c r="F148" s="254"/>
    </row>
    <row r="149" spans="1:6" x14ac:dyDescent="0.25">
      <c r="A149" s="28" t="str">
        <f>'Lookup Admin'!A135</f>
        <v>L2</v>
      </c>
      <c r="B149" s="28" t="str">
        <f>'Lookup Admin'!E135</f>
        <v>Is the treatment plant operating within the design capacity?</v>
      </c>
      <c r="C149" s="172" t="str">
        <f>CONCATENATE('Lookup Admin'!F135," - ",'Lookup Admin'!I135)</f>
        <v>TBC - No risk</v>
      </c>
      <c r="D149" s="51" t="str">
        <f>'Lookup Admin'!H135</f>
        <v>TBC</v>
      </c>
      <c r="E149" s="253" t="str">
        <f>'Lookup Admin'!G135</f>
        <v>For any treatment process there are operational limits beyond which treatment performance diminishes.  The quality of the drinking water being produced may be adversely affected if this occurs. Therefore any process being used beyond its designed capacity or specification requires action to be taken. Refer to any available information provided by the manufacturer on the design specification for the treatment and criteria on which the treatment process was designed. Check whether the 'demand' on the supply has significantly increased since the plant was designed and built e.g. additional commercial premises, large numbers of additional houses. Check the volume of water being treated and the type of treatment process.  Flows greater than design capacity will compromise water quality, due to insufficient contact time with UV or overloading of filters for example.</v>
      </c>
      <c r="F149" s="254"/>
    </row>
    <row r="150" spans="1:6" x14ac:dyDescent="0.25">
      <c r="A150" s="28" t="str">
        <f>'Lookup Admin'!A136</f>
        <v>L3</v>
      </c>
      <c r="B150" s="28" t="str">
        <f>'Lookup Admin'!E136</f>
        <v>Is it possible to by-pass any stage of treatment?</v>
      </c>
      <c r="C150" s="172" t="str">
        <f>CONCATENATE('Lookup Admin'!F136," - ",'Lookup Admin'!I136)</f>
        <v>TBC - No risk</v>
      </c>
      <c r="D150" s="51" t="str">
        <f>'Lookup Admin'!H136</f>
        <v>TBC</v>
      </c>
      <c r="E150" s="253" t="str">
        <f>'Lookup Admin'!G136</f>
        <v>Check for pipe work and/or valves that by-pass any treatment stage.   If a UV lamp can be easily switched off (e.g. to save electricity) this is bypassing a treatment stage.</v>
      </c>
      <c r="F150" s="254"/>
    </row>
    <row r="151" spans="1:6" ht="30" x14ac:dyDescent="0.25">
      <c r="A151" s="28" t="str">
        <f>'Lookup Admin'!A137</f>
        <v>L4</v>
      </c>
      <c r="B151" s="28" t="str">
        <f>'Lookup Admin'!E137</f>
        <v xml:space="preserve">Where there is a blending facility, is there an appropriate blending strategy? </v>
      </c>
      <c r="C151" s="172" t="str">
        <f>CONCATENATE('Lookup Admin'!F137," - ",'Lookup Admin'!I137)</f>
        <v>TBC - No risk</v>
      </c>
      <c r="D151" s="51" t="str">
        <f>'Lookup Admin'!H137</f>
        <v>TBC</v>
      </c>
      <c r="E151" s="253" t="str">
        <f>'Lookup Admin'!G137</f>
        <v xml:space="preserve">Blending can be the mixing of a public water supply with a private supply or between multiple private water sources.  This may be carried out to meet water quality standards. Assessment of the blending strategy requires interpretation of sample results and knowledge of seasonal variations e.g. of boron, arsenic, fluoride and nitrates.  Check that procedures are in place for the calculation and management of the blending ratio. I.e. are the sources being blended in the correctly quantities to meet the criteria defined in procedures to eliminate exceedances of the standards? Does the strategy take into account seasonal variations? </v>
      </c>
      <c r="F151" s="254"/>
    </row>
    <row r="152" spans="1:6" ht="30" x14ac:dyDescent="0.25">
      <c r="A152" s="28" t="str">
        <f>'Lookup Admin'!A138</f>
        <v>L5</v>
      </c>
      <c r="B152" s="28" t="str">
        <f>'Lookup Admin'!E138</f>
        <v>Are there frequent flow variations through the treatment plant, which render the treatment process inadequate?</v>
      </c>
      <c r="C152" s="172" t="str">
        <f>CONCATENATE('Lookup Admin'!F138," - ",'Lookup Admin'!I138)</f>
        <v>TBC - No risk</v>
      </c>
      <c r="D152" s="51" t="str">
        <f>'Lookup Admin'!H138</f>
        <v>TBC</v>
      </c>
      <c r="E152" s="253" t="str">
        <f>'Lookup Admin'!G138</f>
        <v xml:space="preserve">Variation in flow rates can cause low pressure, insufficient or loss of supply to properties. Flow variations may also compromise water quality by affecting coagulation, clarification, filtration and disinfection treatment processes, particularly when sudden changes occur.  Changes to flow rates should therefore be made gradually and should not exceed the design capacity of any individual treatment process.  </v>
      </c>
      <c r="F152" s="254"/>
    </row>
    <row r="153" spans="1:6" ht="30" x14ac:dyDescent="0.25">
      <c r="A153" s="28" t="str">
        <f>'Lookup Admin'!A139</f>
        <v>L6</v>
      </c>
      <c r="B153" s="28" t="str">
        <f>'Lookup Admin'!E139</f>
        <v>Are there frequent demand variations, which could cause insufficiency?</v>
      </c>
      <c r="C153" s="172" t="str">
        <f>CONCATENATE('Lookup Admin'!F139," - ",'Lookup Admin'!I139)</f>
        <v>TBC - No risk</v>
      </c>
      <c r="D153" s="51" t="str">
        <f>'Lookup Admin'!H139</f>
        <v>TBC</v>
      </c>
      <c r="E153" s="253" t="str">
        <f>'Lookup Admin'!G139</f>
        <v>Check whether properties or draw-off points fed by the supply ever run out of water.  Treated water storage tanks can be used to help balance fluctuations in demand.  Alternatively actions can be taken in the downstream network to reduce demand such as water efficiency measures.</v>
      </c>
      <c r="F153" s="254"/>
    </row>
    <row r="154" spans="1:6" x14ac:dyDescent="0.25">
      <c r="A154" s="28" t="str">
        <f>'Lookup Admin'!A140</f>
        <v>L7</v>
      </c>
      <c r="B154" s="28">
        <f>'Lookup Admin'!E140</f>
        <v>0</v>
      </c>
      <c r="C154" s="172" t="str">
        <f>CONCATENATE('Lookup Admin'!F140," - ",'Lookup Admin'!I140)</f>
        <v>N/A - No risk</v>
      </c>
      <c r="D154" s="51" t="str">
        <f>'Lookup Admin'!H140</f>
        <v/>
      </c>
      <c r="E154" s="253" t="str">
        <f>'Lookup Admin'!G140</f>
        <v>No guidance available</v>
      </c>
      <c r="F154" s="254"/>
    </row>
    <row r="155" spans="1:6" x14ac:dyDescent="0.25">
      <c r="A155" s="28" t="str">
        <f>'Lookup Admin'!A141</f>
        <v>L8</v>
      </c>
      <c r="B155" s="28">
        <f>'Lookup Admin'!E141</f>
        <v>0</v>
      </c>
      <c r="C155" s="172" t="str">
        <f>CONCATENATE('Lookup Admin'!F141," - ",'Lookup Admin'!I141)</f>
        <v>N/A - No risk</v>
      </c>
      <c r="D155" s="51" t="str">
        <f>'Lookup Admin'!H141</f>
        <v/>
      </c>
      <c r="E155" s="253" t="str">
        <f>'Lookup Admin'!G141</f>
        <v>No guidance available</v>
      </c>
      <c r="F155" s="254"/>
    </row>
    <row r="156" spans="1:6" x14ac:dyDescent="0.25">
      <c r="A156" s="28" t="str">
        <f>'Lookup Admin'!A142</f>
        <v>L9</v>
      </c>
      <c r="B156" s="28">
        <f>'Lookup Admin'!E142</f>
        <v>0</v>
      </c>
      <c r="C156" s="172" t="str">
        <f>CONCATENATE('Lookup Admin'!F142," - ",'Lookup Admin'!I142)</f>
        <v>N/A - No risk</v>
      </c>
      <c r="D156" s="51" t="str">
        <f>'Lookup Admin'!H142</f>
        <v/>
      </c>
      <c r="E156" s="253" t="str">
        <f>'Lookup Admin'!G142</f>
        <v>No guidance available</v>
      </c>
      <c r="F156" s="254"/>
    </row>
    <row r="157" spans="1:6" x14ac:dyDescent="0.25">
      <c r="A157" s="255" t="str">
        <f>'Lookup Admin'!A143</f>
        <v>Section M - TREATMENT PLANT: Filter beds (sand, anthracite, etc)</v>
      </c>
      <c r="B157" s="256"/>
      <c r="C157" s="256"/>
      <c r="D157" s="256"/>
      <c r="E157" s="256"/>
      <c r="F157" s="257"/>
    </row>
    <row r="158" spans="1:6" ht="30" x14ac:dyDescent="0.25">
      <c r="A158" s="28" t="str">
        <f>'Lookup Admin'!A144</f>
        <v>M1</v>
      </c>
      <c r="B158" s="28" t="str">
        <f>'Lookup Admin'!E144</f>
        <v>Is there adequate pre-treatment (e.g. clarification) in place if required?</v>
      </c>
      <c r="C158" s="172" t="str">
        <f>CONCATENATE('Lookup Admin'!F144," - ",'Lookup Admin'!I144)</f>
        <v>TBC - No risk</v>
      </c>
      <c r="D158" s="51" t="str">
        <f>'Lookup Admin'!H144</f>
        <v>TBC</v>
      </c>
      <c r="E158" s="253" t="str">
        <f>'Lookup Admin'!G144</f>
        <v>Filtration may be preceded by clarification processes dependant on the quality of the source water and corresponding design of the treatment works. Clarification by coagulation is typically installed to remove the majority of colour and turbidity from the raw water.  Evidence of the requirement for pre-treatment or of inadequate pre-treatment is an increased frequency of filter blocking or backwashes being required.</v>
      </c>
      <c r="F158" s="254"/>
    </row>
    <row r="159" spans="1:6" ht="30" x14ac:dyDescent="0.25">
      <c r="A159" s="28" t="str">
        <f>'Lookup Admin'!A145</f>
        <v>M2</v>
      </c>
      <c r="B159" s="28" t="str">
        <f>'Lookup Admin'!E145</f>
        <v>Is there adequate process control for filtration (e.g. turbidity monitors)?</v>
      </c>
      <c r="C159" s="172" t="str">
        <f>CONCATENATE('Lookup Admin'!F145," - ",'Lookup Admin'!I145)</f>
        <v>TBC - No risk</v>
      </c>
      <c r="D159" s="51" t="str">
        <f>'Lookup Admin'!H145</f>
        <v>TBC</v>
      </c>
      <c r="E159" s="253" t="str">
        <f>'Lookup Admin'!G145</f>
        <v xml:space="preserve">Filter performance may be determined using turbidity monitors - ideally on the outlet of each filter.  Where filtered water turbidity is higher than 1.0NTU or where this value is frequently approached then action is needed to improve filter performance and/or any preceding treatment processes. A typical filter cycle will show increased turbidity at the start and end of the cycle (after commissioning and prior to backwashing or refurbishment); these are normal and should be managed operationally. </v>
      </c>
      <c r="F159" s="254"/>
    </row>
    <row r="160" spans="1:6" x14ac:dyDescent="0.25">
      <c r="A160" s="28" t="str">
        <f>'Lookup Admin'!A146</f>
        <v>M3</v>
      </c>
      <c r="B160" s="28" t="str">
        <f>'Lookup Admin'!E146</f>
        <v>Can the filters overload?</v>
      </c>
      <c r="C160" s="172" t="str">
        <f>CONCATENATE('Lookup Admin'!F146," - ",'Lookup Admin'!I146)</f>
        <v>TBC - No risk</v>
      </c>
      <c r="D160" s="51" t="str">
        <f>'Lookup Admin'!H146</f>
        <v>TBC</v>
      </c>
      <c r="E160" s="253" t="str">
        <f>'Lookup Admin'!G146</f>
        <v>Check that the filters are managed so they cannot overload; the number of filters should be appropriate to the volume of water being processed. The operator should ensure that the incoming water isevenly distributed across all filters.</v>
      </c>
      <c r="F160" s="254"/>
    </row>
    <row r="161" spans="1:6" x14ac:dyDescent="0.25">
      <c r="A161" s="28" t="str">
        <f>'Lookup Admin'!A147</f>
        <v>M4</v>
      </c>
      <c r="B161" s="28" t="str">
        <f>'Lookup Admin'!E147</f>
        <v>Do the filters block?</v>
      </c>
      <c r="C161" s="172" t="str">
        <f>CONCATENATE('Lookup Admin'!F147," - ",'Lookup Admin'!I147)</f>
        <v>TBC - No risk</v>
      </c>
      <c r="D161" s="51" t="str">
        <f>'Lookup Admin'!H147</f>
        <v>TBC</v>
      </c>
      <c r="E161" s="253" t="str">
        <f>'Lookup Admin'!G147</f>
        <v>Confirm whether the operator checks the filters e.g the surface should appear an even colour, they should be monitored for headloss and turbidity. Determine the regularity of these checks, and of backwashes and media replacement.</v>
      </c>
      <c r="F161" s="254"/>
    </row>
    <row r="162" spans="1:6" x14ac:dyDescent="0.25">
      <c r="A162" s="28" t="str">
        <f>'Lookup Admin'!A148</f>
        <v>M5</v>
      </c>
      <c r="B162" s="28" t="str">
        <f>'Lookup Admin'!E148</f>
        <v>Is the media depth at a minimum to design specification?</v>
      </c>
      <c r="C162" s="172" t="str">
        <f>CONCATENATE('Lookup Admin'!F148," - ",'Lookup Admin'!I148)</f>
        <v>TBC - No risk</v>
      </c>
      <c r="D162" s="51" t="str">
        <f>'Lookup Admin'!H148</f>
        <v>TBC</v>
      </c>
      <c r="E162" s="253" t="str">
        <f>'Lookup Admin'!G148</f>
        <v>Confirm with the person responsible for maintenance how they check media depth and ensure minimum depth is maintained as per the manufacturer's specification.</v>
      </c>
      <c r="F162" s="254"/>
    </row>
    <row r="163" spans="1:6" x14ac:dyDescent="0.25">
      <c r="A163" s="28" t="str">
        <f>'Lookup Admin'!A149</f>
        <v>M6</v>
      </c>
      <c r="B163" s="28" t="str">
        <f>'Lookup Admin'!E149</f>
        <v>Is the filter media composition as per design specification?</v>
      </c>
      <c r="C163" s="172" t="str">
        <f>CONCATENATE('Lookup Admin'!F149," - ",'Lookup Admin'!I149)</f>
        <v>TBC - No risk</v>
      </c>
      <c r="D163" s="51" t="str">
        <f>'Lookup Admin'!H149</f>
        <v>TBC</v>
      </c>
      <c r="E163" s="253" t="str">
        <f>'Lookup Admin'!G149</f>
        <v>Confirm with the person responsible for maintenance whether the media composition is per the manufacturer's specification.</v>
      </c>
      <c r="F163" s="254"/>
    </row>
    <row r="164" spans="1:6" ht="45" x14ac:dyDescent="0.25">
      <c r="A164" s="28" t="str">
        <f>'Lookup Admin'!A150</f>
        <v>M7</v>
      </c>
      <c r="B164" s="28" t="str">
        <f>'Lookup Admin'!E150</f>
        <v>Is the backwashing regime operated to the design manual (including cycle length, uneven scour, pump failure, loss of filter media)</v>
      </c>
      <c r="C164" s="172" t="str">
        <f>CONCATENATE('Lookup Admin'!F150," - ",'Lookup Admin'!I150)</f>
        <v>TBC - No risk</v>
      </c>
      <c r="D164" s="51" t="str">
        <f>'Lookup Admin'!H150</f>
        <v>TBC</v>
      </c>
      <c r="E164" s="253" t="str">
        <f>'Lookup Admin'!G150</f>
        <v>Filters are cleaned by the process of backwashing which is typically triggered by filter headloss or increased turbidity of the filtered water.  Operators should observe the entire backwash process for each filter for signs of problems such as; uneven bed surface, cracked surface, uneven airscour pattern, presence of vegetation/plants, media loss, effectiveness of wash and wash times.  Check with the operator and the documented procedures to determine the criteria for initiating backwashes.  Determine whether an appropriate procedure adn records exist that such observations are being made regularly.</v>
      </c>
      <c r="F164" s="254"/>
    </row>
    <row r="165" spans="1:6" x14ac:dyDescent="0.25">
      <c r="A165" s="28" t="str">
        <f>'Lookup Admin'!A151</f>
        <v>M8</v>
      </c>
      <c r="B165" s="28" t="str">
        <f>'Lookup Admin'!E151</f>
        <v>Do the filters appear well maintained?</v>
      </c>
      <c r="C165" s="172" t="str">
        <f>CONCATENATE('Lookup Admin'!F151," - ",'Lookup Admin'!I151)</f>
        <v>TBC - No risk</v>
      </c>
      <c r="D165" s="51" t="str">
        <f>'Lookup Admin'!H151</f>
        <v>TBC</v>
      </c>
      <c r="E165" s="253" t="str">
        <f>'Lookup Admin'!G151</f>
        <v>Check the general structural condition of filters for major issues and confirm the maintenance regime.</v>
      </c>
      <c r="F165" s="254"/>
    </row>
    <row r="166" spans="1:6" ht="30" x14ac:dyDescent="0.25">
      <c r="A166" s="28" t="str">
        <f>'Lookup Admin'!A152</f>
        <v>M9</v>
      </c>
      <c r="B166" s="28" t="str">
        <f>'Lookup Admin'!E152</f>
        <v>Does the water run to waste when rapid gravity filters are started up?</v>
      </c>
      <c r="C166" s="172" t="str">
        <f>CONCATENATE('Lookup Admin'!F152," - ",'Lookup Admin'!I152)</f>
        <v>TBC - No risk</v>
      </c>
      <c r="D166" s="51" t="str">
        <f>'Lookup Admin'!H152</f>
        <v>TBC</v>
      </c>
      <c r="E166" s="253" t="str">
        <f>'Lookup Admin'!G152</f>
        <v xml:space="preserve">Ask the person responsible for maintenance, if the filters can be run to waste on start up to prevent potentially inadequately filtered water entering the supply. </v>
      </c>
      <c r="F166" s="254"/>
    </row>
    <row r="167" spans="1:6" ht="30" x14ac:dyDescent="0.25">
      <c r="A167" s="28" t="str">
        <f>'Lookup Admin'!A153</f>
        <v>M10</v>
      </c>
      <c r="B167" s="28" t="str">
        <f>'Lookup Admin'!E153</f>
        <v>Can the filters be started up gradually (i.e. not immediately run at full capacity)?</v>
      </c>
      <c r="C167" s="172" t="str">
        <f>CONCATENATE('Lookup Admin'!F153," - ",'Lookup Admin'!I153)</f>
        <v>TBC - No risk</v>
      </c>
      <c r="D167" s="51" t="str">
        <f>'Lookup Admin'!H153</f>
        <v>TBC</v>
      </c>
      <c r="E167" s="253" t="str">
        <f>'Lookup Admin'!G153</f>
        <v>During the early phases of a filter cycle the turbidity of the filtered water will be high.  Slowly starting the filters, gradually increasing the flow is a means of minimising the impact of this stage on the quality of the drinking water being produced.</v>
      </c>
      <c r="F167" s="254"/>
    </row>
    <row r="168" spans="1:6" ht="30" x14ac:dyDescent="0.25">
      <c r="A168" s="28" t="str">
        <f>'Lookup Admin'!A154</f>
        <v>M11</v>
      </c>
      <c r="B168" s="28" t="str">
        <f>'Lookup Admin'!E154</f>
        <v>Where Cryptosporidium is potentially present in the raw water, is a turbidity of  less than 1.0 NTU achieved in the filtered water?</v>
      </c>
      <c r="C168" s="172" t="str">
        <f>CONCATENATE('Lookup Admin'!F154," - ",'Lookup Admin'!I154)</f>
        <v>TBC - No risk</v>
      </c>
      <c r="D168" s="51" t="str">
        <f>'Lookup Admin'!H154</f>
        <v>TBC</v>
      </c>
      <c r="E168" s="253" t="str">
        <f>'Lookup Admin'!G154</f>
        <v xml:space="preserve">A well operated filter provides a good barrier against Cryptosporidium.  Filtered water should have a turbidity well below the 1NTU required prior to disinfection.  </v>
      </c>
      <c r="F168" s="254"/>
    </row>
    <row r="169" spans="1:6" x14ac:dyDescent="0.25">
      <c r="A169" s="28" t="str">
        <f>'Lookup Admin'!A155</f>
        <v>M12</v>
      </c>
      <c r="B169" s="28" t="str">
        <f>'Lookup Admin'!E155</f>
        <v>Is the backwash water recycled to head of works?</v>
      </c>
      <c r="C169" s="172" t="str">
        <f>CONCATENATE('Lookup Admin'!F155," - ",'Lookup Admin'!I155)</f>
        <v>TBC - No risk</v>
      </c>
      <c r="D169" s="51" t="str">
        <f>'Lookup Admin'!H155</f>
        <v>TBC</v>
      </c>
      <c r="E169" s="253" t="str">
        <f>'Lookup Admin'!G155</f>
        <v>Backwash water will contain debris washed out of the filter media during cleaning including microbial contaminants such as algae and Cryptosporidium.  Ideally backwash water is run to waste or into tanks for disposal.  However, this water may be pumped back to the start of the treatment process.  Due to the nature and concentration of the contaminants present, the reuse of backwash water should be appropriately controlled to prevent its reuse under certain conditions (high turbidity). Check with the operator whether such controls are in place.</v>
      </c>
      <c r="F169" s="254"/>
    </row>
    <row r="170" spans="1:6" x14ac:dyDescent="0.25">
      <c r="A170" s="28" t="str">
        <f>'Lookup Admin'!A156</f>
        <v>M13</v>
      </c>
      <c r="B170" s="28" t="str">
        <f>'Lookup Admin'!E156</f>
        <v>Is algal growth apparent in/on filters?</v>
      </c>
      <c r="C170" s="172" t="str">
        <f>CONCATENATE('Lookup Admin'!F156," - ",'Lookup Admin'!I156)</f>
        <v>TBC - No risk</v>
      </c>
      <c r="D170" s="51" t="str">
        <f>'Lookup Admin'!H156</f>
        <v>TBC</v>
      </c>
      <c r="E170" s="253" t="str">
        <f>'Lookup Admin'!G156</f>
        <v>Some algal and weed growth  on slow sand filters is normal . It is only problematic if the growth becomes excessive.</v>
      </c>
      <c r="F170" s="254"/>
    </row>
    <row r="171" spans="1:6" ht="30" x14ac:dyDescent="0.25">
      <c r="A171" s="28" t="str">
        <f>'Lookup Admin'!A157</f>
        <v>M14</v>
      </c>
      <c r="B171" s="28" t="str">
        <f>'Lookup Admin'!E157</f>
        <v>For slow sand filters, is the required ripening period adhered to before putting the water into supply?</v>
      </c>
      <c r="C171" s="172" t="str">
        <f>CONCATENATE('Lookup Admin'!F157," - ",'Lookup Admin'!I157)</f>
        <v>TBC - No risk</v>
      </c>
      <c r="D171" s="51" t="str">
        <f>'Lookup Admin'!H157</f>
        <v>TBC</v>
      </c>
      <c r="E171" s="253" t="str">
        <f>'Lookup Admin'!G157</f>
        <v>A new biological layer, or Schmutzdecke, will form between 2 days and 2 weeks after the filter is back in operation.  This layer is crucial to the effectiveness of the filter, and therefore until it has established, the filtered water should be returned to the start of the treatment process or discarded as it will not have been adequately treated.</v>
      </c>
      <c r="F171" s="254"/>
    </row>
    <row r="172" spans="1:6" x14ac:dyDescent="0.25">
      <c r="A172" s="28" t="str">
        <f>'Lookup Admin'!A158</f>
        <v>M15</v>
      </c>
      <c r="B172" s="28">
        <f>'Lookup Admin'!E158</f>
        <v>0</v>
      </c>
      <c r="C172" s="172" t="str">
        <f>CONCATENATE('Lookup Admin'!F158," - ",'Lookup Admin'!I158)</f>
        <v>N/A - No risk</v>
      </c>
      <c r="D172" s="51" t="str">
        <f>'Lookup Admin'!H158</f>
        <v/>
      </c>
      <c r="E172" s="253" t="str">
        <f>'Lookup Admin'!G158</f>
        <v>No guidance available</v>
      </c>
      <c r="F172" s="254"/>
    </row>
    <row r="173" spans="1:6" x14ac:dyDescent="0.25">
      <c r="A173" s="28" t="str">
        <f>'Lookup Admin'!A159</f>
        <v>M16</v>
      </c>
      <c r="B173" s="28">
        <f>'Lookup Admin'!E159</f>
        <v>0</v>
      </c>
      <c r="C173" s="172" t="str">
        <f>CONCATENATE('Lookup Admin'!F159," - ",'Lookup Admin'!I159)</f>
        <v>N/A - No risk</v>
      </c>
      <c r="D173" s="51" t="str">
        <f>'Lookup Admin'!H159</f>
        <v/>
      </c>
      <c r="E173" s="253" t="str">
        <f>'Lookup Admin'!G159</f>
        <v>No guidance available</v>
      </c>
      <c r="F173" s="254"/>
    </row>
    <row r="174" spans="1:6" x14ac:dyDescent="0.25">
      <c r="A174" s="255" t="str">
        <f>'Lookup Admin'!A160</f>
        <v>Section N - TREATMENT PLANT: Granular Activated Carbon (GAC) filters</v>
      </c>
      <c r="B174" s="256"/>
      <c r="C174" s="256"/>
      <c r="D174" s="256"/>
      <c r="E174" s="256"/>
      <c r="F174" s="257"/>
    </row>
    <row r="175" spans="1:6" x14ac:dyDescent="0.25">
      <c r="A175" s="28" t="str">
        <f>'Lookup Admin'!A161</f>
        <v>N1</v>
      </c>
      <c r="B175" s="28" t="str">
        <f>'Lookup Admin'!E161</f>
        <v>Has the GAC been installed as per the design specification?</v>
      </c>
      <c r="C175" s="172" t="str">
        <f>CONCATENATE('Lookup Admin'!F161," - ",'Lookup Admin'!I161)</f>
        <v>TBC - No risk</v>
      </c>
      <c r="D175" s="51" t="str">
        <f>'Lookup Admin'!H161</f>
        <v>TBC</v>
      </c>
      <c r="E175" s="253" t="str">
        <f>'Lookup Admin'!G161</f>
        <v>Granular activated carbon (GAC) is used when removal of organic compounds (such as pesticides) is necessary.  GAC is used in a number of ways; a layer can be incorporated into a conventional sand filter (to make a dual media filter); it may replace the sand filter stage or be used after the sand filtration stage.  The design of the GAC adsorbers should be based on source water characteristics.</v>
      </c>
      <c r="F175" s="254"/>
    </row>
    <row r="176" spans="1:6" ht="30" x14ac:dyDescent="0.25">
      <c r="A176" s="28" t="str">
        <f>'Lookup Admin'!A162</f>
        <v>N2</v>
      </c>
      <c r="B176" s="28" t="str">
        <f>'Lookup Admin'!E162</f>
        <v>Is the GAC design appropriate for the nature of  the raw water quality?</v>
      </c>
      <c r="C176" s="172" t="str">
        <f>CONCATENATE('Lookup Admin'!F162," - ",'Lookup Admin'!I162)</f>
        <v>TBC - No risk</v>
      </c>
      <c r="D176" s="51" t="str">
        <f>'Lookup Admin'!H162</f>
        <v>TBC</v>
      </c>
      <c r="E176" s="253" t="str">
        <f>'Lookup Admin'!G162</f>
        <v>GAC is used to remove many types of organic compounds, including the majority of pesticides.  However, there are several forms of GAC and the selection of the most suitable form is mostly dependant on its ability to remove the specific organic compounds to be reduced or removed.  Check the type and grade and its intended application with the manufacturers product specification.</v>
      </c>
      <c r="F176" s="254"/>
    </row>
    <row r="177" spans="1:6" ht="30" x14ac:dyDescent="0.25">
      <c r="A177" s="28" t="str">
        <f>'Lookup Admin'!A163</f>
        <v>N3</v>
      </c>
      <c r="B177" s="28" t="str">
        <f>'Lookup Admin'!E163</f>
        <v>Is the media depth and composition appropriate for the nature of the raw water quality?</v>
      </c>
      <c r="C177" s="172" t="str">
        <f>CONCATENATE('Lookup Admin'!F163," - ",'Lookup Admin'!I163)</f>
        <v>TBC - No risk</v>
      </c>
      <c r="D177" s="51" t="str">
        <f>'Lookup Admin'!H163</f>
        <v>TBC</v>
      </c>
      <c r="E177" s="253" t="str">
        <f>'Lookup Admin'!G163</f>
        <v>Checks should be made to ensure an adequate amount of media is maintained in each filter.  This is usually achieved by regularly measuring the filter bed depth which will highlight any loss of media over time.  Determine whether this activity being carried out and what do the records show if it is being carried out.  If there is evidence that media is being lost then action will be required to prevent further loss either by redesigning the filter and or modifying the backwash process.   Ask the operator how they check media composition depth and what triggers media replacement.  Limited air scouring is used when backwashing GAC filters to prevent media loss.</v>
      </c>
      <c r="F177" s="254"/>
    </row>
    <row r="178" spans="1:6" ht="30" x14ac:dyDescent="0.25">
      <c r="A178" s="28" t="str">
        <f>'Lookup Admin'!A164</f>
        <v>N4</v>
      </c>
      <c r="B178" s="28" t="str">
        <f>'Lookup Admin'!E164</f>
        <v xml:space="preserve">Is the plant regularly operated and maintained according to the design specification? </v>
      </c>
      <c r="C178" s="172" t="str">
        <f>CONCATENATE('Lookup Admin'!F164," - ",'Lookup Admin'!I164)</f>
        <v>TBC - No risk</v>
      </c>
      <c r="D178" s="51" t="str">
        <f>'Lookup Admin'!H164</f>
        <v>TBC</v>
      </c>
      <c r="E178" s="253" t="str">
        <f>'Lookup Admin'!G164</f>
        <v>GAC has an adsorption capacity and its ability to remove organic compounds expires once the surface of the carbon is saturated with organic compounds.  At this point, the carbon will either need to be replaced or regenerated.  Without this maintenance, the filter is no longer effective as an adsorber - its principal purpose.  Check maintenance records and establish if these activities are being carried out according to recommended frequency.</v>
      </c>
      <c r="F178" s="254"/>
    </row>
    <row r="179" spans="1:6" x14ac:dyDescent="0.25">
      <c r="A179" s="28" t="str">
        <f>'Lookup Admin'!A165</f>
        <v>N5</v>
      </c>
      <c r="B179" s="28">
        <f>'Lookup Admin'!E165</f>
        <v>0</v>
      </c>
      <c r="C179" s="172" t="str">
        <f>CONCATENATE('Lookup Admin'!F165," - ",'Lookup Admin'!I165)</f>
        <v>N/A - No risk</v>
      </c>
      <c r="D179" s="51" t="str">
        <f>'Lookup Admin'!H165</f>
        <v/>
      </c>
      <c r="E179" s="253" t="str">
        <f>'Lookup Admin'!G165</f>
        <v>No guidance available</v>
      </c>
      <c r="F179" s="254"/>
    </row>
    <row r="180" spans="1:6" x14ac:dyDescent="0.25">
      <c r="A180" s="28" t="str">
        <f>'Lookup Admin'!A166</f>
        <v>N6</v>
      </c>
      <c r="B180" s="28">
        <f>'Lookup Admin'!E166</f>
        <v>0</v>
      </c>
      <c r="C180" s="172" t="str">
        <f>CONCATENATE('Lookup Admin'!F166," - ",'Lookup Admin'!I166)</f>
        <v>N/A - No risk</v>
      </c>
      <c r="D180" s="51" t="str">
        <f>'Lookup Admin'!H166</f>
        <v/>
      </c>
      <c r="E180" s="253" t="str">
        <f>'Lookup Admin'!G166</f>
        <v>No guidance available</v>
      </c>
      <c r="F180" s="254"/>
    </row>
    <row r="181" spans="1:6" x14ac:dyDescent="0.25">
      <c r="A181" s="28" t="str">
        <f>'Lookup Admin'!A167</f>
        <v>N7</v>
      </c>
      <c r="B181" s="28">
        <f>'Lookup Admin'!E167</f>
        <v>0</v>
      </c>
      <c r="C181" s="172" t="str">
        <f>CONCATENATE('Lookup Admin'!F167," - ",'Lookup Admin'!I167)</f>
        <v>N/A - No risk</v>
      </c>
      <c r="D181" s="51" t="str">
        <f>'Lookup Admin'!H167</f>
        <v/>
      </c>
      <c r="E181" s="253" t="str">
        <f>'Lookup Admin'!G167</f>
        <v>No guidance available</v>
      </c>
      <c r="F181" s="254"/>
    </row>
    <row r="182" spans="1:6" x14ac:dyDescent="0.25">
      <c r="A182" s="255" t="str">
        <f>'Lookup Admin'!A168</f>
        <v>Section O - TREATMENT PLANT: Ion Exchange (may be used for nitrate, arsenic or manganese removal etc.)</v>
      </c>
      <c r="B182" s="256"/>
      <c r="C182" s="256"/>
      <c r="D182" s="256"/>
      <c r="E182" s="256"/>
      <c r="F182" s="257"/>
    </row>
    <row r="183" spans="1:6" x14ac:dyDescent="0.25">
      <c r="A183" s="28" t="str">
        <f>'Lookup Admin'!A169</f>
        <v>O1</v>
      </c>
      <c r="B183" s="28" t="str">
        <f>'Lookup Admin'!E169</f>
        <v>Is the treatment plant operating within its design capacity?</v>
      </c>
      <c r="C183" s="172" t="str">
        <f>CONCATENATE('Lookup Admin'!F169," - ",'Lookup Admin'!I169)</f>
        <v>TBC - No risk</v>
      </c>
      <c r="D183" s="51" t="str">
        <f>'Lookup Admin'!H169</f>
        <v>TBC</v>
      </c>
      <c r="E183" s="253" t="str">
        <f>'Lookup Admin'!G169</f>
        <v xml:space="preserve">For any treatment process there are operational limits beyond which treatment performance diminishes.  The quality of the drinking water being produced may be adversely affected if this occurs. Therefore any process being used beyond its designed capacity or specification requires action to be taken. Refer to any available information provided by the manufacturer on the design specification for the treatment and criteria on which the treatment process was designed. Check whether the 'demand' on the supply has significantly increased since the plant was designed and built e.g. additional commercial premises, large numbers of additional houses. Check the volume of water being treated and the type of treatment process.  Flows greater than design capacity will compromise water quality, due to insufficient contact time with UV or overloading of filters for example. If unclear ask the owner of the supply to verify the information from the installer or supplier.
</v>
      </c>
      <c r="F183" s="254"/>
    </row>
    <row r="184" spans="1:6" ht="30" x14ac:dyDescent="0.25">
      <c r="A184" s="28" t="str">
        <f>'Lookup Admin'!A170</f>
        <v>O2</v>
      </c>
      <c r="B184" s="28" t="str">
        <f>'Lookup Admin'!E170</f>
        <v>Is there adequate pre-treatment (e.g. filtration) in place if required?</v>
      </c>
      <c r="C184" s="172" t="str">
        <f>CONCATENATE('Lookup Admin'!F170," - ",'Lookup Admin'!I170)</f>
        <v>TBC - No risk</v>
      </c>
      <c r="D184" s="51" t="str">
        <f>'Lookup Admin'!H170</f>
        <v>TBC</v>
      </c>
      <c r="E184" s="253" t="str">
        <f>'Lookup Admin'!G170</f>
        <v xml:space="preserve">Ion exchange is usually preceded by filtration dependant on the quality of the source water and corresponding design of the treatment works. This should remove particulates from the raw water to prevent the media blocking.  Evidence of the requirement for pre-treatment or of inadequate pre-treatment is an increased frequency of filter blocking or backwashes being required.
</v>
      </c>
      <c r="F184" s="254"/>
    </row>
    <row r="185" spans="1:6" x14ac:dyDescent="0.25">
      <c r="A185" s="28" t="str">
        <f>'Lookup Admin'!A171</f>
        <v>O3</v>
      </c>
      <c r="B185" s="28" t="str">
        <f>'Lookup Admin'!E171</f>
        <v>Is the media depth at a minimum to design specification?</v>
      </c>
      <c r="C185" s="172" t="str">
        <f>CONCATENATE('Lookup Admin'!F171," - ",'Lookup Admin'!I171)</f>
        <v>TBC - No risk</v>
      </c>
      <c r="D185" s="51" t="str">
        <f>'Lookup Admin'!H171</f>
        <v>TBC</v>
      </c>
      <c r="E185" s="253" t="str">
        <f>'Lookup Admin'!G171</f>
        <v xml:space="preserve">Confirm with the person responsible for maintenance how they check media depth ( during initial filling and replacing/ toping up the media) and ensure minimum depth is maintained as per the manufacturer's specification.
</v>
      </c>
      <c r="F185" s="254"/>
    </row>
    <row r="186" spans="1:6" ht="30" x14ac:dyDescent="0.25">
      <c r="A186" s="28" t="str">
        <f>'Lookup Admin'!A172</f>
        <v>O4</v>
      </c>
      <c r="B186" s="28" t="str">
        <f>'Lookup Admin'!E172</f>
        <v>Is the ion exchange media composition as per design specification?</v>
      </c>
      <c r="C186" s="172" t="str">
        <f>CONCATENATE('Lookup Admin'!F172," - ",'Lookup Admin'!I172)</f>
        <v>TBC - No risk</v>
      </c>
      <c r="D186" s="51" t="str">
        <f>'Lookup Admin'!H172</f>
        <v>TBC</v>
      </c>
      <c r="E186" s="253" t="str">
        <f>'Lookup Admin'!G172</f>
        <v xml:space="preserve">Confirm with the person responsible for maintenance whether they understand what the media composition is and whether this was to the manufacturer's specification.
</v>
      </c>
      <c r="F186" s="254"/>
    </row>
    <row r="187" spans="1:6" x14ac:dyDescent="0.25">
      <c r="A187" s="28" t="str">
        <f>'Lookup Admin'!A173</f>
        <v>O5</v>
      </c>
      <c r="B187" s="28" t="str">
        <f>'Lookup Admin'!E173</f>
        <v>Is there a suitable maintenance schedule?</v>
      </c>
      <c r="C187" s="172" t="str">
        <f>CONCATENATE('Lookup Admin'!F173," - ",'Lookup Admin'!I173)</f>
        <v>TBC - No risk</v>
      </c>
      <c r="D187" s="51" t="str">
        <f>'Lookup Admin'!H173</f>
        <v>TBC</v>
      </c>
      <c r="E187" s="253" t="str">
        <f>'Lookup Admin'!G173</f>
        <v xml:space="preserve">Ion exchange units will needs periodic maintenance as specified by the manufacturer.  The operator should maintain records to confirm this is being adhered to.
</v>
      </c>
      <c r="F187" s="254"/>
    </row>
    <row r="188" spans="1:6" x14ac:dyDescent="0.25">
      <c r="A188" s="28" t="str">
        <f>'Lookup Admin'!A174</f>
        <v>O6</v>
      </c>
      <c r="B188" s="28" t="str">
        <f>'Lookup Admin'!E174</f>
        <v>Is the regeneration regime as per design specification?</v>
      </c>
      <c r="C188" s="172" t="str">
        <f>CONCATENATE('Lookup Admin'!F174," - ",'Lookup Admin'!I174)</f>
        <v>TBC - No risk</v>
      </c>
      <c r="D188" s="51" t="str">
        <f>'Lookup Admin'!H174</f>
        <v>TBC</v>
      </c>
      <c r="E188" s="253" t="str">
        <f>'Lookup Admin'!G174</f>
        <v xml:space="preserve">Ion exchange units are either cation exchangers that exchange positively charged ions (cations) or anion exchangers that exchange negatively charged ions (anions). These ions need to be replaced periodically by flushing the resin with a solution containing an excess of these ions – typically brine solution containing sodium ions. The frequency will be specified by the manufacturer. The rate at which the operator uses and has to buy fresh solution may be an indication as to whether this regeneration regime is being adhered to.
</v>
      </c>
      <c r="F188" s="254"/>
    </row>
    <row r="189" spans="1:6" x14ac:dyDescent="0.25">
      <c r="A189" s="255" t="str">
        <f>'Lookup Admin'!A175</f>
        <v>Section P - TREATMENT PLANT: Other Filters</v>
      </c>
      <c r="B189" s="256"/>
      <c r="C189" s="256"/>
      <c r="D189" s="256"/>
      <c r="E189" s="256"/>
      <c r="F189" s="257"/>
    </row>
    <row r="190" spans="1:6" x14ac:dyDescent="0.25">
      <c r="A190" s="28" t="str">
        <f>'Lookup Admin'!A176</f>
        <v>P1</v>
      </c>
      <c r="B190" s="28" t="str">
        <f>'Lookup Admin'!E176</f>
        <v>Does the plant design take into account the raw water quality?</v>
      </c>
      <c r="C190" s="172" t="str">
        <f>CONCATENATE('Lookup Admin'!F176," - ",'Lookup Admin'!I176)</f>
        <v>TBC - No risk</v>
      </c>
      <c r="D190" s="51" t="str">
        <f>'Lookup Admin'!H176</f>
        <v>TBC</v>
      </c>
      <c r="E190" s="253" t="str">
        <f>'Lookup Admin'!G176</f>
        <v xml:space="preserve">The raw water quality at each site will determine the required design of the membrane plant depending on the nature of the water quality challenge. The manufacturer will recommend specific design characteristics and pore sizes for the membranes to remove specific chemical or microbiological contaminants.  Ask for evidence that the membrane plant is site-specific. </v>
      </c>
      <c r="F190" s="254"/>
    </row>
    <row r="191" spans="1:6" ht="30" x14ac:dyDescent="0.25">
      <c r="A191" s="28" t="str">
        <f>'Lookup Admin'!A177</f>
        <v>P2</v>
      </c>
      <c r="B191" s="28" t="str">
        <f>'Lookup Admin'!E177</f>
        <v>Is there adequate pre-treatment to prevent membrane fouling and damage?</v>
      </c>
      <c r="C191" s="172" t="str">
        <f>CONCATENATE('Lookup Admin'!F177," - ",'Lookup Admin'!I177)</f>
        <v>TBC - No risk</v>
      </c>
      <c r="D191" s="51" t="str">
        <f>'Lookup Admin'!H177</f>
        <v>TBC</v>
      </c>
      <c r="E191" s="253" t="str">
        <f>'Lookup Admin'!G177</f>
        <v xml:space="preserve">The integrity of the membrane is critical to ensure effective treatment.  Therefore the presence of an appropriate pre-treatment is essential to protect the membrane against chemical (e.g. salinity), microbiological, aesthetic contamination or insufficiency of the supply . Pre-treatment must be adequate to prevent fouling and scaling, as well as protecting the membranes from physical damage. There should be suitable protection/screens to neutralise pretreatment oxidants and the operator should provide procedures and records of the operation and monitoring of the membrane to check for integrity. Records should also be kept when membranes are replaced, including when ruptured or damaged.  Ask the owner to demonstrate, with suitable documentation that the pre-treatment is adequate. For further information please contact DWI. </v>
      </c>
      <c r="F191" s="254"/>
    </row>
    <row r="192" spans="1:6" ht="30" x14ac:dyDescent="0.25">
      <c r="A192" s="28" t="str">
        <f>'Lookup Admin'!A178</f>
        <v>P3</v>
      </c>
      <c r="B192" s="28" t="str">
        <f>'Lookup Admin'!E178</f>
        <v xml:space="preserve">Are the cleaning regimes (for descaling and antifouling, etc.) being followed as set out in the  design specification? </v>
      </c>
      <c r="C192" s="172" t="str">
        <f>CONCATENATE('Lookup Admin'!F178," - ",'Lookup Admin'!I178)</f>
        <v>TBC - No risk</v>
      </c>
      <c r="D192" s="51" t="str">
        <f>'Lookup Admin'!H178</f>
        <v>TBC</v>
      </c>
      <c r="E192" s="253" t="str">
        <f>'Lookup Admin'!G178</f>
        <v xml:space="preserve">Check the membrane's design manual requirements for specification of the cleaning (antifouling and descaling) regime. The operator should provide evidence to demonstrate compliance with this manual. For further information please contact DWI. </v>
      </c>
      <c r="F192" s="254"/>
    </row>
    <row r="193" spans="1:6" ht="30" x14ac:dyDescent="0.25">
      <c r="A193" s="28" t="str">
        <f>'Lookup Admin'!A179</f>
        <v>P4</v>
      </c>
      <c r="B193" s="28" t="str">
        <f>'Lookup Admin'!E179</f>
        <v>Are the chemicals used in the process as recommended by the manufacturer?</v>
      </c>
      <c r="C193" s="172" t="str">
        <f>CONCATENATE('Lookup Admin'!F179," - ",'Lookup Admin'!I179)</f>
        <v>TBC - No risk</v>
      </c>
      <c r="D193" s="51" t="str">
        <f>'Lookup Admin'!H179</f>
        <v>TBC</v>
      </c>
      <c r="E193" s="253" t="str">
        <f>'Lookup Admin'!G179</f>
        <v xml:space="preserve">Any chemicals used in the treatment stage should be specified by the manufacturer and the operator should be asked for evidence that the correct chemicals are in use. Incorrect chemicals could cause membrane damage. For further information please contact DWI. </v>
      </c>
      <c r="F193" s="254"/>
    </row>
    <row r="194" spans="1:6" ht="30" x14ac:dyDescent="0.25">
      <c r="A194" s="28" t="str">
        <f>'Lookup Admin'!A180</f>
        <v>P5</v>
      </c>
      <c r="B194" s="28" t="str">
        <f>'Lookup Admin'!E180</f>
        <v>Is there a procedure to confirm that the integrity of the membrane is maintained?</v>
      </c>
      <c r="C194" s="172" t="str">
        <f>CONCATENATE('Lookup Admin'!F180," - ",'Lookup Admin'!I180)</f>
        <v>TBC - No risk</v>
      </c>
      <c r="D194" s="51" t="str">
        <f>'Lookup Admin'!H180</f>
        <v>TBC</v>
      </c>
      <c r="E194" s="253" t="str">
        <f>'Lookup Admin'!G180</f>
        <v xml:space="preserve">The integrity of the membrane is critical to ensure effective treatment.  There should be suitable protection/screens to neutralise pretreatment oxidants and the operator should be asked for evidence of how the membrane is checked for integrity. They should also keep records when a membrane is replaced when ruptured or damaged.  </v>
      </c>
      <c r="F194" s="254"/>
    </row>
    <row r="195" spans="1:6" ht="30" x14ac:dyDescent="0.25">
      <c r="A195" s="28" t="str">
        <f>'Lookup Admin'!A181</f>
        <v>P6</v>
      </c>
      <c r="B195" s="28" t="str">
        <f>'Lookup Admin'!E181</f>
        <v xml:space="preserve">Are the filters replaced as per the manufacturer's specifications (or more frequently)? </v>
      </c>
      <c r="C195" s="172" t="str">
        <f>CONCATENATE('Lookup Admin'!F181," - ",'Lookup Admin'!I181)</f>
        <v>TBC - No risk</v>
      </c>
      <c r="D195" s="51" t="str">
        <f>'Lookup Admin'!H181</f>
        <v>TBC</v>
      </c>
      <c r="E195" s="253" t="str">
        <f>'Lookup Admin'!G181</f>
        <v>The manufacturer will specify the frequency at which the filters should be replaced.  Ask for evidence that this is being adhered to.</v>
      </c>
      <c r="F195" s="254"/>
    </row>
    <row r="196" spans="1:6" ht="30" x14ac:dyDescent="0.25">
      <c r="A196" s="28" t="str">
        <f>'Lookup Admin'!A182</f>
        <v>P7</v>
      </c>
      <c r="B196" s="28" t="str">
        <f>'Lookup Admin'!E182</f>
        <v>Was the raw water quality taken into account when the filters were installed?</v>
      </c>
      <c r="C196" s="172" t="str">
        <f>CONCATENATE('Lookup Admin'!F182," - ",'Lookup Admin'!I182)</f>
        <v>TBC - No risk</v>
      </c>
      <c r="D196" s="51" t="str">
        <f>'Lookup Admin'!H182</f>
        <v>TBC</v>
      </c>
      <c r="E196" s="253" t="str">
        <f>'Lookup Admin'!G182</f>
        <v>The raw water quality on each supply will determine the filter type, number and size (e.g. 1 micron, 5 micron, etc) depending on the nature of the water quality challenge. The installer should specify this based on quality characteristics of the source water.  Ask the owner of the supply if they have details of this specification.</v>
      </c>
      <c r="F196" s="254"/>
    </row>
    <row r="197" spans="1:6" x14ac:dyDescent="0.25">
      <c r="A197" s="28" t="str">
        <f>'Lookup Admin'!A183</f>
        <v>P8</v>
      </c>
      <c r="B197" s="28">
        <f>'Lookup Admin'!E183</f>
        <v>0</v>
      </c>
      <c r="C197" s="172" t="str">
        <f>CONCATENATE('Lookup Admin'!F183," - ",'Lookup Admin'!I183)</f>
        <v>N/A - No risk</v>
      </c>
      <c r="D197" s="51" t="str">
        <f>'Lookup Admin'!H183</f>
        <v/>
      </c>
      <c r="E197" s="253" t="str">
        <f>'Lookup Admin'!G183</f>
        <v>No guidance available</v>
      </c>
      <c r="F197" s="254"/>
    </row>
    <row r="198" spans="1:6" x14ac:dyDescent="0.25">
      <c r="A198" s="28" t="str">
        <f>'Lookup Admin'!A184</f>
        <v>P9</v>
      </c>
      <c r="B198" s="28">
        <f>'Lookup Admin'!E184</f>
        <v>0</v>
      </c>
      <c r="C198" s="172" t="str">
        <f>CONCATENATE('Lookup Admin'!F184," - ",'Lookup Admin'!I184)</f>
        <v>N/A - No risk</v>
      </c>
      <c r="D198" s="51" t="str">
        <f>'Lookup Admin'!H184</f>
        <v/>
      </c>
      <c r="E198" s="253" t="str">
        <f>'Lookup Admin'!G184</f>
        <v>No guidance available</v>
      </c>
      <c r="F198" s="254"/>
    </row>
    <row r="199" spans="1:6" x14ac:dyDescent="0.25">
      <c r="A199" s="255" t="str">
        <f>'Lookup Admin'!A185</f>
        <v>Section Q - TREATMENT: Desalination or Reverse Osmosis</v>
      </c>
      <c r="B199" s="256"/>
      <c r="C199" s="256"/>
      <c r="D199" s="256"/>
      <c r="E199" s="256"/>
      <c r="F199" s="257"/>
    </row>
    <row r="200" spans="1:6" ht="30" x14ac:dyDescent="0.25">
      <c r="A200" s="28" t="str">
        <f>'Lookup Admin'!A186</f>
        <v>Q1</v>
      </c>
      <c r="B200" s="28" t="str">
        <f>'Lookup Admin'!E186</f>
        <v xml:space="preserve">Is there any likelihood of industrial, domestic or boating waste flows in the vicinity of the water intake to the desalination plant? </v>
      </c>
      <c r="C200" s="172" t="str">
        <f>CONCATENATE('Lookup Admin'!F186," - ",'Lookup Admin'!I186)</f>
        <v>TBC - No risk</v>
      </c>
      <c r="D200" s="51" t="str">
        <f>'Lookup Admin'!H186</f>
        <v>TBC</v>
      </c>
      <c r="E200" s="253" t="str">
        <f>'Lookup Admin'!G186</f>
        <v xml:space="preserve">All surface waters, marine and estuarine waters will contain microbial and chemical contamination derived from human activity (industrial, recreational etc.).  The location of the abstraction point is key to reducing the levels of such contaminants (including salinity) either by timing when water is drawn or by siting the abstraction point where levels of such contaminants are lower.  Knowledge of potential contaminants is important.
</v>
      </c>
      <c r="F200" s="254"/>
    </row>
    <row r="201" spans="1:6" ht="30" x14ac:dyDescent="0.25">
      <c r="A201" s="28" t="str">
        <f>'Lookup Admin'!A187</f>
        <v>Q2</v>
      </c>
      <c r="B201" s="28" t="str">
        <f>'Lookup Admin'!E187</f>
        <v xml:space="preserve">Could any chemical stores potentially contaminate the supply at the intake? </v>
      </c>
      <c r="C201" s="172" t="str">
        <f>CONCATENATE('Lookup Admin'!F187," - ",'Lookup Admin'!I187)</f>
        <v>TBC - No risk</v>
      </c>
      <c r="D201" s="51" t="str">
        <f>'Lookup Admin'!H187</f>
        <v>TBC</v>
      </c>
      <c r="E201" s="253" t="str">
        <f>'Lookup Admin'!G187</f>
        <v>The hazards may be chemical or aesthetic (taste and odour) contamination. Identify any potential chemicals stored near the intake and their potential impact on the treatment process. Measures include moving intake points, restricting discharges of descaling or antifoaming chemicals, or moving chemical stores.</v>
      </c>
      <c r="F201" s="254"/>
    </row>
    <row r="202" spans="1:6" ht="30" x14ac:dyDescent="0.25">
      <c r="A202" s="28" t="str">
        <f>'Lookup Admin'!A188</f>
        <v>Q3</v>
      </c>
      <c r="B202" s="28" t="str">
        <f>'Lookup Admin'!E188</f>
        <v>Are there variations in source water levels, which affect the ability to abstract water?</v>
      </c>
      <c r="C202" s="172" t="str">
        <f>CONCATENATE('Lookup Admin'!F188," - ",'Lookup Admin'!I188)</f>
        <v>TBC - No risk</v>
      </c>
      <c r="D202" s="51" t="str">
        <f>'Lookup Admin'!H188</f>
        <v>TBC</v>
      </c>
      <c r="E202" s="253" t="str">
        <f>'Lookup Admin'!G188</f>
        <v>Such variations may result in insufficiency of supply, and where such circumstances occur the person in control should ensure that alternative supplies or sources are available during these periods.</v>
      </c>
      <c r="F202" s="254"/>
    </row>
    <row r="203" spans="1:6" ht="30" x14ac:dyDescent="0.25">
      <c r="A203" s="28" t="str">
        <f>'Lookup Admin'!A189</f>
        <v>Q4</v>
      </c>
      <c r="B203" s="28" t="str">
        <f>'Lookup Admin'!E189</f>
        <v>Is there adequate treatment to prevent membrane fouling and damage?</v>
      </c>
      <c r="C203" s="172" t="str">
        <f>CONCATENATE('Lookup Admin'!F189," - ",'Lookup Admin'!I189)</f>
        <v>TBC - No risk</v>
      </c>
      <c r="D203" s="51" t="str">
        <f>'Lookup Admin'!H189</f>
        <v>TBC</v>
      </c>
      <c r="E203" s="253" t="str">
        <f>'Lookup Admin'!G189</f>
        <v>Coagulation and micro-filtration pre-treatment are normally used to reduce the impact and fouling of the membranes by particles together with chlorination or biocides to eliminate microbial fouling of membranes. Ensure pretreatment is suitable and adequate to prevent fouling.</v>
      </c>
      <c r="F203" s="254"/>
    </row>
    <row r="204" spans="1:6" x14ac:dyDescent="0.25">
      <c r="A204" s="28" t="str">
        <f>'Lookup Admin'!A190</f>
        <v>Q5</v>
      </c>
      <c r="B204" s="28" t="str">
        <f>'Lookup Admin'!E190</f>
        <v xml:space="preserve">Are oxidants removed during pretreatment? </v>
      </c>
      <c r="C204" s="172" t="str">
        <f>CONCATENATE('Lookup Admin'!F190," - ",'Lookup Admin'!I190)</f>
        <v>TBC - No risk</v>
      </c>
      <c r="D204" s="51" t="str">
        <f>'Lookup Admin'!H190</f>
        <v>TBC</v>
      </c>
      <c r="E204" s="253" t="str">
        <f>'Lookup Admin'!G190</f>
        <v xml:space="preserve">Failure to remove oxidants during pretreatment can cause membrane damage. Ensure there is a suitable process to neutralise pretreatment oxidants; monitor membrane integrity and replace when ruptured or damaged </v>
      </c>
      <c r="F204" s="254"/>
    </row>
    <row r="205" spans="1:6" ht="30" x14ac:dyDescent="0.25">
      <c r="A205" s="28" t="str">
        <f>'Lookup Admin'!A191</f>
        <v>Q6</v>
      </c>
      <c r="B205" s="28" t="str">
        <f>'Lookup Admin'!E191</f>
        <v>Has the operator mitigated against the demineralisation of the water?</v>
      </c>
      <c r="C205" s="172" t="str">
        <f>CONCATENATE('Lookup Admin'!F191," - ",'Lookup Admin'!I191)</f>
        <v>TBC - No risk</v>
      </c>
      <c r="D205" s="51" t="str">
        <f>'Lookup Admin'!H191</f>
        <v>TBC</v>
      </c>
      <c r="E205" s="253" t="str">
        <f>'Lookup Admin'!G191</f>
        <v>Water produced from reverse osmosis treatment is low in minerals and therefore aggressive to pipes, and the taste is unacceptable to consumers.  It therefore needs to be remineralised which is normally achieved via blending with up to 10% of wholesome water.   Evidence that this has not been achieved may be pipe corrosion (higher concentration of metals) or taste problems.</v>
      </c>
      <c r="F205" s="254"/>
    </row>
    <row r="206" spans="1:6" ht="30" x14ac:dyDescent="0.25">
      <c r="A206" s="28" t="str">
        <f>'Lookup Admin'!A192</f>
        <v>Q7</v>
      </c>
      <c r="B206" s="28" t="str">
        <f>'Lookup Admin'!E192</f>
        <v>Is the treated supply blended with other sources of drinking water in distribution?</v>
      </c>
      <c r="C206" s="172" t="str">
        <f>CONCATENATE('Lookup Admin'!F192," - ",'Lookup Admin'!I192)</f>
        <v>TBC - No risk</v>
      </c>
      <c r="D206" s="51" t="str">
        <f>'Lookup Admin'!H192</f>
        <v>TBC</v>
      </c>
      <c r="E206" s="253" t="str">
        <f>'Lookup Admin'!G192</f>
        <v>Blending drinking water from different sources may give rise to water quality issues, such as high mineral levels or aesthetic properties and the water may be more aggressive to pipes.  Supplies should be blended in a consistent manner to ensure, amongst other things, that consumer perception is not adversely affected by intermittent and variable blend ratios.</v>
      </c>
      <c r="F206" s="254"/>
    </row>
    <row r="207" spans="1:6" ht="30" x14ac:dyDescent="0.25">
      <c r="A207" s="28" t="str">
        <f>'Lookup Admin'!A193</f>
        <v>Q8</v>
      </c>
      <c r="B207" s="28" t="str">
        <f>'Lookup Admin'!E193</f>
        <v>Are the chemicals used in the process as recommended by the manufacturer?</v>
      </c>
      <c r="C207" s="172" t="str">
        <f>CONCATENATE('Lookup Admin'!F193," - ",'Lookup Admin'!I193)</f>
        <v>TBC - No risk</v>
      </c>
      <c r="D207" s="51" t="str">
        <f>'Lookup Admin'!H193</f>
        <v>TBC</v>
      </c>
      <c r="E207" s="253" t="str">
        <f>'Lookup Admin'!G193</f>
        <v xml:space="preserve">Incorrect chemicals can result in less effective treatment or cleaning, or contamination. The person in control must use the chemicals recommended by the manufacturer and ensure they are within use-by dates. </v>
      </c>
      <c r="F207" s="254"/>
    </row>
    <row r="208" spans="1:6" ht="30" x14ac:dyDescent="0.25">
      <c r="A208" s="28" t="str">
        <f>'Lookup Admin'!A194</f>
        <v>Q9</v>
      </c>
      <c r="B208" s="28" t="str">
        <f>'Lookup Admin'!E194</f>
        <v>Is the plant design appropriate for the nature of  the raw water quality?</v>
      </c>
      <c r="C208" s="172" t="str">
        <f>CONCATENATE('Lookup Admin'!F194," - ",'Lookup Admin'!I194)</f>
        <v>TBC - No risk</v>
      </c>
      <c r="D208" s="51" t="str">
        <f>'Lookup Admin'!H194</f>
        <v>TBC</v>
      </c>
      <c r="E208" s="253" t="str">
        <f>'Lookup Admin'!G194</f>
        <v xml:space="preserve">The plant design must be capable of meeting the water quality challenges presented by the source water type it is required to treat, i.e. rainwater, seawater, other.  Check the manufacturer's specification with the person in control/operator to verify that the treatment arrangements are suitable. </v>
      </c>
      <c r="F208" s="254"/>
    </row>
    <row r="209" spans="1:6" x14ac:dyDescent="0.25">
      <c r="A209" s="28" t="str">
        <f>'Lookup Admin'!A195</f>
        <v>Q10</v>
      </c>
      <c r="B209" s="28">
        <f>'Lookup Admin'!E195</f>
        <v>0</v>
      </c>
      <c r="C209" s="172" t="str">
        <f>CONCATENATE('Lookup Admin'!F195," - ",'Lookup Admin'!I195)</f>
        <v>N/A - No risk</v>
      </c>
      <c r="D209" s="51" t="str">
        <f>'Lookup Admin'!H195</f>
        <v/>
      </c>
      <c r="E209" s="253" t="str">
        <f>'Lookup Admin'!G195</f>
        <v>No guidance available</v>
      </c>
      <c r="F209" s="254"/>
    </row>
    <row r="210" spans="1:6" x14ac:dyDescent="0.25">
      <c r="A210" s="28" t="str">
        <f>'Lookup Admin'!A196</f>
        <v>Q11</v>
      </c>
      <c r="B210" s="28">
        <f>'Lookup Admin'!E196</f>
        <v>0</v>
      </c>
      <c r="C210" s="172" t="str">
        <f>CONCATENATE('Lookup Admin'!F196," - ",'Lookup Admin'!I196)</f>
        <v>N/A - No risk</v>
      </c>
      <c r="D210" s="51" t="str">
        <f>'Lookup Admin'!H196</f>
        <v/>
      </c>
      <c r="E210" s="253" t="str">
        <f>'Lookup Admin'!G196</f>
        <v>No guidance available</v>
      </c>
      <c r="F210" s="254"/>
    </row>
    <row r="211" spans="1:6" x14ac:dyDescent="0.25">
      <c r="A211" s="28" t="str">
        <f>'Lookup Admin'!A197</f>
        <v>Q12</v>
      </c>
      <c r="B211" s="28">
        <f>'Lookup Admin'!E197</f>
        <v>0</v>
      </c>
      <c r="C211" s="172" t="str">
        <f>CONCATENATE('Lookup Admin'!F197," - ",'Lookup Admin'!I197)</f>
        <v>N/A - No risk</v>
      </c>
      <c r="D211" s="51" t="str">
        <f>'Lookup Admin'!H197</f>
        <v/>
      </c>
      <c r="E211" s="253" t="str">
        <f>'Lookup Admin'!G197</f>
        <v>No guidance available</v>
      </c>
      <c r="F211" s="254"/>
    </row>
    <row r="212" spans="1:6" x14ac:dyDescent="0.25">
      <c r="A212" s="255" t="str">
        <f>'Lookup Admin'!A198</f>
        <v>Section R - TREATMENT PLANT: Disinfection: UV</v>
      </c>
      <c r="B212" s="256"/>
      <c r="C212" s="256"/>
      <c r="D212" s="256"/>
      <c r="E212" s="256"/>
      <c r="F212" s="257"/>
    </row>
    <row r="213" spans="1:6" x14ac:dyDescent="0.25">
      <c r="A213" s="28" t="str">
        <f>'Lookup Admin'!A199</f>
        <v>R1</v>
      </c>
      <c r="B213" s="28" t="str">
        <f>'Lookup Admin'!E199</f>
        <v>Is there adequate preliminary treatment in place?</v>
      </c>
      <c r="C213" s="172" t="str">
        <f>CONCATENATE('Lookup Admin'!F199," - ",'Lookup Admin'!I199)</f>
        <v>TBC - No risk</v>
      </c>
      <c r="D213" s="51" t="str">
        <f>'Lookup Admin'!H199</f>
        <v>TBC</v>
      </c>
      <c r="E213" s="253" t="str">
        <f>'Lookup Admin'!G199</f>
        <v>Check that the water passing the UV lamp is monitored for turbidity and that turbidity readings do not exceed the acceptable range for the lamp.  Ensure that turbidity remains below 1NTU prior to disinfection.  Chekc for any evidence of sediment and/or algae build up on the lamp sleeves.</v>
      </c>
      <c r="F213" s="254"/>
    </row>
    <row r="214" spans="1:6" x14ac:dyDescent="0.25">
      <c r="A214" s="28" t="str">
        <f>'Lookup Admin'!A200</f>
        <v>R2</v>
      </c>
      <c r="B214" s="28" t="str">
        <f>'Lookup Admin'!E200</f>
        <v>Is there a validation certificate for the UV system?</v>
      </c>
      <c r="C214" s="172" t="str">
        <f>CONCATENATE('Lookup Admin'!F200," - ",'Lookup Admin'!I200)</f>
        <v>TBC - No risk</v>
      </c>
      <c r="D214" s="51" t="str">
        <f>'Lookup Admin'!H200</f>
        <v>TBC</v>
      </c>
      <c r="E214" s="253" t="str">
        <f>'Lookup Admin'!G200</f>
        <v>A validation certificate issued on installation should be inspected. Ensure that the device remains effective against target pathogens and check that there have been no changes since the certificate was issued, for example changes in source water quality, flow and demand, number of premises supplied.  The validity of the certificate should be challenged where conditions have changed since its installation.</v>
      </c>
      <c r="F214" s="254"/>
    </row>
    <row r="215" spans="1:6" x14ac:dyDescent="0.25">
      <c r="A215" s="28" t="str">
        <f>'Lookup Admin'!A201</f>
        <v>R3</v>
      </c>
      <c r="B215" s="28" t="str">
        <f>'Lookup Admin'!E201</f>
        <v>Can water be supplied if the U.V. is not operational?</v>
      </c>
      <c r="C215" s="172" t="str">
        <f>CONCATENATE('Lookup Admin'!F201," - ",'Lookup Admin'!I201)</f>
        <v>TBC - No risk</v>
      </c>
      <c r="D215" s="51" t="str">
        <f>'Lookup Admin'!H201</f>
        <v>TBC</v>
      </c>
      <c r="E215" s="253" t="str">
        <f>'Lookup Admin'!G201</f>
        <v>Where UV treatment is installed to mitigate against, for example, the risk of Cryptosporidium then the system should not be operable if the UV is not working.  This may be achieved through failsafe mechanisms whereby the supply ceases if the UV stops working.  If the UV treatment can be switched off, or bypassed, but water can still be delivered there is a risk that undisinfected water may be supplied.  If the system is likely to occasionally shut down, some capacity to store treated water as contingency may be required.</v>
      </c>
      <c r="F215" s="254"/>
    </row>
    <row r="216" spans="1:6" ht="30" x14ac:dyDescent="0.25">
      <c r="A216" s="28" t="str">
        <f>'Lookup Admin'!A202</f>
        <v>R4</v>
      </c>
      <c r="B216" s="28" t="str">
        <f>'Lookup Admin'!E202</f>
        <v>Is the UV operating within its validated range for the product type or lamp?</v>
      </c>
      <c r="C216" s="172" t="str">
        <f>CONCATENATE('Lookup Admin'!F202," - ",'Lookup Admin'!I202)</f>
        <v>TBC - No risk</v>
      </c>
      <c r="D216" s="51" t="str">
        <f>'Lookup Admin'!H202</f>
        <v>TBC</v>
      </c>
      <c r="E216" s="253" t="str">
        <f>'Lookup Admin'!G202</f>
        <v>Check the UV lamp manual and the specific range for the UV lamp. Can the operator demonstrate that it is operating within this range to address the source water quality challenges.</v>
      </c>
      <c r="F216" s="254"/>
    </row>
    <row r="217" spans="1:6" ht="30" x14ac:dyDescent="0.25">
      <c r="A217" s="28" t="str">
        <f>'Lookup Admin'!A203</f>
        <v>R5</v>
      </c>
      <c r="B217" s="28" t="str">
        <f>'Lookup Admin'!E203</f>
        <v>Is the equipment regularly maintained e.g. bulb replacement, cleaning?</v>
      </c>
      <c r="C217" s="172" t="str">
        <f>CONCATENATE('Lookup Admin'!F203," - ",'Lookup Admin'!I203)</f>
        <v>TBC - No risk</v>
      </c>
      <c r="D217" s="51" t="str">
        <f>'Lookup Admin'!H203</f>
        <v>TBC</v>
      </c>
      <c r="E217" s="253" t="str">
        <f>'Lookup Admin'!G203</f>
        <v>Refer to the maintenance regime recommended by the manufacturer and ask for written documentation that this is being adhered to, including servicing, cleaning the unit and replacing the bulbs.</v>
      </c>
      <c r="F217" s="254"/>
    </row>
    <row r="218" spans="1:6" x14ac:dyDescent="0.25">
      <c r="A218" s="28" t="str">
        <f>'Lookup Admin'!A204</f>
        <v>R6</v>
      </c>
      <c r="B218" s="28">
        <f>'Lookup Admin'!E204</f>
        <v>0</v>
      </c>
      <c r="C218" s="172" t="str">
        <f>CONCATENATE('Lookup Admin'!F204," - ",'Lookup Admin'!I204)</f>
        <v>N/A - No risk</v>
      </c>
      <c r="D218" s="51" t="str">
        <f>'Lookup Admin'!H204</f>
        <v/>
      </c>
      <c r="E218" s="253" t="str">
        <f>'Lookup Admin'!G204</f>
        <v>No guidance available</v>
      </c>
      <c r="F218" s="254"/>
    </row>
    <row r="219" spans="1:6" x14ac:dyDescent="0.25">
      <c r="A219" s="28" t="str">
        <f>'Lookup Admin'!A205</f>
        <v>R7</v>
      </c>
      <c r="B219" s="28">
        <f>'Lookup Admin'!E205</f>
        <v>0</v>
      </c>
      <c r="C219" s="172" t="str">
        <f>CONCATENATE('Lookup Admin'!F205," - ",'Lookup Admin'!I205)</f>
        <v>N/A - No risk</v>
      </c>
      <c r="D219" s="51" t="str">
        <f>'Lookup Admin'!H205</f>
        <v/>
      </c>
      <c r="E219" s="253" t="str">
        <f>'Lookup Admin'!G205</f>
        <v>No guidance available</v>
      </c>
      <c r="F219" s="254"/>
    </row>
    <row r="220" spans="1:6" x14ac:dyDescent="0.25">
      <c r="A220" s="28" t="str">
        <f>'Lookup Admin'!A206</f>
        <v>R8</v>
      </c>
      <c r="B220" s="28">
        <f>'Lookup Admin'!E206</f>
        <v>0</v>
      </c>
      <c r="C220" s="172" t="str">
        <f>CONCATENATE('Lookup Admin'!F206," - ",'Lookup Admin'!I206)</f>
        <v>N/A - No risk</v>
      </c>
      <c r="D220" s="51" t="str">
        <f>'Lookup Admin'!H206</f>
        <v/>
      </c>
      <c r="E220" s="253" t="str">
        <f>'Lookup Admin'!G206</f>
        <v>No guidance available</v>
      </c>
      <c r="F220" s="254"/>
    </row>
    <row r="221" spans="1:6" x14ac:dyDescent="0.25">
      <c r="A221" s="255" t="str">
        <f>'Lookup Admin'!A207</f>
        <v>Section S - TREATMENT PLANT: Disinfection: chlorination</v>
      </c>
      <c r="B221" s="256"/>
      <c r="C221" s="256"/>
      <c r="D221" s="256"/>
      <c r="E221" s="256"/>
      <c r="F221" s="257"/>
    </row>
    <row r="222" spans="1:6" ht="30" x14ac:dyDescent="0.25">
      <c r="A222" s="28" t="str">
        <f>'Lookup Admin'!A208</f>
        <v>S1</v>
      </c>
      <c r="B222" s="28" t="str">
        <f>'Lookup Admin'!E208</f>
        <v>Is there a backup/standby system for automatic chlorine dosing or an automatic shutdown arrangement?</v>
      </c>
      <c r="C222" s="172" t="str">
        <f>CONCATENATE('Lookup Admin'!F208," - ",'Lookup Admin'!I208)</f>
        <v>TBC - No risk</v>
      </c>
      <c r="D222" s="51" t="str">
        <f>'Lookup Admin'!H208</f>
        <v>TBC</v>
      </c>
      <c r="E222" s="253" t="str">
        <f>'Lookup Admin'!G208</f>
        <v xml:space="preserve">Automated chlorine dosing units may operate with a standby system in place, ensuring that chlorine is continued to be dosed at the appropriate level if the main chlorination system fails (for example if the supply runs out, or a dosing line blocks).  This will help ensure water is subject to disinfection at all times. </v>
      </c>
      <c r="F222" s="254"/>
    </row>
    <row r="223" spans="1:6" ht="30" x14ac:dyDescent="0.25">
      <c r="A223" s="28" t="str">
        <f>'Lookup Admin'!A209</f>
        <v>S2</v>
      </c>
      <c r="B223" s="28" t="str">
        <f>'Lookup Admin'!E209</f>
        <v>Is there evidence that maintenance has been carried out of the disinfection system within the last 12 months?</v>
      </c>
      <c r="C223" s="172" t="str">
        <f>CONCATENATE('Lookup Admin'!F209," - ",'Lookup Admin'!I209)</f>
        <v>TBC - No risk</v>
      </c>
      <c r="D223" s="51" t="str">
        <f>'Lookup Admin'!H209</f>
        <v>TBC</v>
      </c>
      <c r="E223" s="253" t="str">
        <f>'Lookup Admin'!G209</f>
        <v>Refer to the maintenance regime recommended by the manufacturer and ask for written documentation that this is being adhered to, including servicing.  Such documentation includes entries in a log book, diary records, and full records.</v>
      </c>
      <c r="F223" s="254"/>
    </row>
    <row r="224" spans="1:6" ht="30" x14ac:dyDescent="0.25">
      <c r="A224" s="28" t="str">
        <f>'Lookup Admin'!A210</f>
        <v>S3</v>
      </c>
      <c r="B224" s="28" t="str">
        <f>'Lookup Admin'!E210</f>
        <v>Is there an appropriate alarm in the event of loss of chlorine dosing?</v>
      </c>
      <c r="C224" s="172" t="str">
        <f>CONCATENATE('Lookup Admin'!F210," - ",'Lookup Admin'!I210)</f>
        <v>TBC - No risk</v>
      </c>
      <c r="D224" s="51" t="str">
        <f>'Lookup Admin'!H210</f>
        <v>TBC</v>
      </c>
      <c r="E224" s="253" t="str">
        <f>'Lookup Admin'!G210</f>
        <v>Determine what alarms are in place to alert the operator of any loss of chlorine dosing,  and whether this is linked to any automatic shut down of the supply to prevent undisinfected water entering the supply.</v>
      </c>
      <c r="F224" s="254"/>
    </row>
    <row r="225" spans="1:6" ht="30" x14ac:dyDescent="0.25">
      <c r="A225" s="28" t="str">
        <f>'Lookup Admin'!A211</f>
        <v>S4</v>
      </c>
      <c r="B225" s="28" t="str">
        <f>'Lookup Admin'!E211</f>
        <v xml:space="preserve">Are the chemicals of drinking water grade i.e. approved for use in drinking water supplies? </v>
      </c>
      <c r="C225" s="172" t="str">
        <f>CONCATENATE('Lookup Admin'!F211," - ",'Lookup Admin'!I211)</f>
        <v>TBC - No risk</v>
      </c>
      <c r="D225" s="51" t="str">
        <f>'Lookup Admin'!H211</f>
        <v>TBC</v>
      </c>
      <c r="E225" s="253" t="str">
        <f>'Lookup Admin'!G211</f>
        <v>Chemicals used in a chlorination system must be approved for use with drinking water supplies and comply with Regulation 5 of the PWS Regulations in England and its equivalent in Wales.</v>
      </c>
      <c r="F225" s="254"/>
    </row>
    <row r="226" spans="1:6" x14ac:dyDescent="0.25">
      <c r="A226" s="28" t="str">
        <f>'Lookup Admin'!A212</f>
        <v>S5</v>
      </c>
      <c r="B226" s="28" t="str">
        <f>'Lookup Admin'!E212</f>
        <v>Is the existing dosing effective?</v>
      </c>
      <c r="C226" s="172" t="str">
        <f>CONCATENATE('Lookup Admin'!F212," - ",'Lookup Admin'!I212)</f>
        <v>TBC - No risk</v>
      </c>
      <c r="D226" s="51" t="str">
        <f>'Lookup Admin'!H212</f>
        <v>TBC</v>
      </c>
      <c r="E226" s="253" t="str">
        <f>'Lookup Admin'!G212</f>
        <v>Adequate mixing, dosing levels and contact time are important factors for determining disinfection efficacy.  Disinfection by-products should be minimised through control of dosing regimes.</v>
      </c>
      <c r="F226" s="254"/>
    </row>
    <row r="227" spans="1:6" x14ac:dyDescent="0.25">
      <c r="A227" s="28" t="str">
        <f>'Lookup Admin'!A213</f>
        <v>S6</v>
      </c>
      <c r="B227" s="28">
        <f>'Lookup Admin'!E213</f>
        <v>0</v>
      </c>
      <c r="C227" s="172" t="str">
        <f>CONCATENATE('Lookup Admin'!F213," - ",'Lookup Admin'!I213)</f>
        <v>N/A - No risk</v>
      </c>
      <c r="D227" s="51" t="str">
        <f>'Lookup Admin'!H213</f>
        <v/>
      </c>
      <c r="E227" s="253" t="str">
        <f>'Lookup Admin'!G213</f>
        <v>No guidance available</v>
      </c>
      <c r="F227" s="254"/>
    </row>
    <row r="228" spans="1:6" x14ac:dyDescent="0.25">
      <c r="A228" s="28" t="str">
        <f>'Lookup Admin'!A214</f>
        <v>S7</v>
      </c>
      <c r="B228" s="28">
        <f>'Lookup Admin'!E214</f>
        <v>0</v>
      </c>
      <c r="C228" s="172" t="str">
        <f>CONCATENATE('Lookup Admin'!F214," - ",'Lookup Admin'!I214)</f>
        <v>N/A - No risk</v>
      </c>
      <c r="D228" s="51" t="str">
        <f>'Lookup Admin'!H214</f>
        <v/>
      </c>
      <c r="E228" s="253" t="str">
        <f>'Lookup Admin'!G214</f>
        <v>No guidance available</v>
      </c>
      <c r="F228" s="254"/>
    </row>
    <row r="229" spans="1:6" x14ac:dyDescent="0.25">
      <c r="A229" s="28" t="str">
        <f>'Lookup Admin'!A215</f>
        <v>S8</v>
      </c>
      <c r="B229" s="28">
        <f>'Lookup Admin'!E215</f>
        <v>0</v>
      </c>
      <c r="C229" s="172" t="str">
        <f>CONCATENATE('Lookup Admin'!F215," - ",'Lookup Admin'!I215)</f>
        <v>N/A - No risk</v>
      </c>
      <c r="D229" s="51" t="str">
        <f>'Lookup Admin'!H215</f>
        <v/>
      </c>
      <c r="E229" s="253" t="str">
        <f>'Lookup Admin'!G215</f>
        <v>No guidance available</v>
      </c>
      <c r="F229" s="254"/>
    </row>
    <row r="230" spans="1:6" x14ac:dyDescent="0.25">
      <c r="A230" s="255" t="str">
        <f>'Lookup Admin'!A216</f>
        <v>Section T - TREATMENT PLANT: Other (answer for any treatment process)</v>
      </c>
      <c r="B230" s="256"/>
      <c r="C230" s="256"/>
      <c r="D230" s="256"/>
      <c r="E230" s="256"/>
      <c r="F230" s="257"/>
    </row>
    <row r="231" spans="1:6" x14ac:dyDescent="0.25">
      <c r="A231" s="28" t="str">
        <f>'Lookup Admin'!A217</f>
        <v>T1</v>
      </c>
      <c r="B231" s="28" t="str">
        <f>'Lookup Admin'!E217</f>
        <v>Are all chemicals used for water treatment approved and in date?</v>
      </c>
      <c r="C231" s="172" t="str">
        <f>CONCATENATE('Lookup Admin'!F217," - ",'Lookup Admin'!I217)</f>
        <v>TBC - No risk</v>
      </c>
      <c r="D231" s="51" t="str">
        <f>'Lookup Admin'!H217</f>
        <v>TBC</v>
      </c>
      <c r="E231" s="253" t="str">
        <f>'Lookup Admin'!G217</f>
        <v xml:space="preserve">Check all chemicals being used on site to ensure they comply with Regulation 5 and that they are within expiry date. </v>
      </c>
      <c r="F231" s="254"/>
    </row>
    <row r="232" spans="1:6" ht="30" x14ac:dyDescent="0.25">
      <c r="A232" s="28" t="str">
        <f>'Lookup Admin'!A218</f>
        <v>T2</v>
      </c>
      <c r="B232" s="28" t="str">
        <f>'Lookup Admin'!E218</f>
        <v>Are there controls in place for chemical deliveries to avoid chemicals being added to the wrong storage vessel?</v>
      </c>
      <c r="C232" s="172" t="str">
        <f>CONCATENATE('Lookup Admin'!F218," - ",'Lookup Admin'!I218)</f>
        <v>TBC - No risk</v>
      </c>
      <c r="D232" s="51" t="str">
        <f>'Lookup Admin'!H218</f>
        <v>TBC</v>
      </c>
      <c r="E232" s="253" t="str">
        <f>'Lookup Admin'!G218</f>
        <v>Check how chemical deliveries are made and ensure there are controls in place to avoid mix up of chemicals e.g. check dosing points are unique, chemical deliveries are always accompanied by competent person, an approved chemical deliverer is employed, or that a chemical specification sheet accompanies any delivery.</v>
      </c>
      <c r="F232" s="254"/>
    </row>
    <row r="233" spans="1:6" ht="30" x14ac:dyDescent="0.25">
      <c r="A233" s="28" t="str">
        <f>'Lookup Admin'!A219</f>
        <v>T3</v>
      </c>
      <c r="B233" s="28" t="str">
        <f>'Lookup Admin'!E219</f>
        <v>Are chemical injection point(s) protected against potential damage e.g. covered, frost proofing, etc?</v>
      </c>
      <c r="C233" s="172" t="str">
        <f>CONCATENATE('Lookup Admin'!F219," - ",'Lookup Admin'!I219)</f>
        <v>TBC - No risk</v>
      </c>
      <c r="D233" s="51" t="str">
        <f>'Lookup Admin'!H219</f>
        <v>TBC</v>
      </c>
      <c r="E233" s="253" t="str">
        <f>'Lookup Admin'!G219</f>
        <v>Ask for evidence as to how any dosing point is protected from extremes of weather of physical damage.</v>
      </c>
      <c r="F233" s="254"/>
    </row>
    <row r="234" spans="1:6" ht="30" x14ac:dyDescent="0.25">
      <c r="A234" s="28" t="str">
        <f>'Lookup Admin'!A220</f>
        <v>T4</v>
      </c>
      <c r="B234" s="28" t="str">
        <f>'Lookup Admin'!E220</f>
        <v>Are there procedures in place to ensure treatment is re-established after any loss of power supply?</v>
      </c>
      <c r="C234" s="172" t="str">
        <f>CONCATENATE('Lookup Admin'!F220," - ",'Lookup Admin'!I220)</f>
        <v>TBC - No risk</v>
      </c>
      <c r="D234" s="51" t="str">
        <f>'Lookup Admin'!H220</f>
        <v>TBC</v>
      </c>
      <c r="E234" s="253" t="str">
        <f>'Lookup Admin'!G220</f>
        <v>Check there is an adequate procedure in place to restart treatment processes after loss of power, including checks of individual processes to ensure they are working within specification.  Some processes such as biological filters may require a period of run to waste.</v>
      </c>
      <c r="F234" s="254"/>
    </row>
    <row r="235" spans="1:6" x14ac:dyDescent="0.25">
      <c r="A235" s="28" t="str">
        <f>'Lookup Admin'!A221</f>
        <v>T5</v>
      </c>
      <c r="B235" s="28" t="str">
        <f>'Lookup Admin'!E221</f>
        <v>Is there a power back-up or alternative power supply?</v>
      </c>
      <c r="C235" s="172" t="str">
        <f>CONCATENATE('Lookup Admin'!F221," - ",'Lookup Admin'!I221)</f>
        <v>TBC - No risk</v>
      </c>
      <c r="D235" s="51" t="str">
        <f>'Lookup Admin'!H221</f>
        <v>TBC</v>
      </c>
      <c r="E235" s="253" t="str">
        <f>'Lookup Admin'!G221</f>
        <v>Does the site have a back up generator that is sufficient to power up all the critical treatment processes?  Where an alternate power supply is not present; what contingency is in place for the provision of alternate supplies of drinking water?  See question Z12.</v>
      </c>
      <c r="F235" s="254"/>
    </row>
    <row r="236" spans="1:6" x14ac:dyDescent="0.25">
      <c r="A236" s="28" t="str">
        <f>'Lookup Admin'!A222</f>
        <v>T6</v>
      </c>
      <c r="B236" s="28" t="str">
        <f>'Lookup Admin'!E222</f>
        <v>Is the treatment plant adequately protected against vandalism?</v>
      </c>
      <c r="C236" s="172" t="str">
        <f>CONCATENATE('Lookup Admin'!F222," - ",'Lookup Admin'!I222)</f>
        <v>TBC - No risk</v>
      </c>
      <c r="D236" s="51" t="str">
        <f>'Lookup Admin'!H222</f>
        <v>TBC</v>
      </c>
      <c r="E236" s="253" t="str">
        <f>'Lookup Admin'!G222</f>
        <v>Check perimeter fencing, access gates and the control of the use of any security keys.  Other security measures such as patrols and CCTV should be considered depending on the size of the supply.</v>
      </c>
      <c r="F236" s="254"/>
    </row>
    <row r="237" spans="1:6" ht="30" x14ac:dyDescent="0.25">
      <c r="A237" s="28" t="str">
        <f>'Lookup Admin'!A223</f>
        <v>T7</v>
      </c>
      <c r="B237" s="28" t="str">
        <f>'Lookup Admin'!E223</f>
        <v>Is the site liable to flooding which would result in loss or restriction of treatment process?</v>
      </c>
      <c r="C237" s="172" t="str">
        <f>CONCATENATE('Lookup Admin'!F223," - ",'Lookup Admin'!I223)</f>
        <v>TBC - No risk</v>
      </c>
      <c r="D237" s="51" t="str">
        <f>'Lookup Admin'!H223</f>
        <v>TBC</v>
      </c>
      <c r="E237" s="253" t="str">
        <f>'Lookup Admin'!G223</f>
        <v>Gauge from surrounding topography if the site is at risk of flooding. Ask the person in control if the site has been flooded in the past.  The Environment Agency provide information on flood zones via their and 'What's in my backyard?' website tool.</v>
      </c>
      <c r="F237" s="254"/>
    </row>
    <row r="238" spans="1:6" ht="30" x14ac:dyDescent="0.25">
      <c r="A238" s="28" t="str">
        <f>'Lookup Admin'!A224</f>
        <v>T8</v>
      </c>
      <c r="B238" s="28" t="str">
        <f>'Lookup Admin'!E224</f>
        <v>Could access to the plant be lost or restricted due to weather extremes or other events?</v>
      </c>
      <c r="C238" s="172" t="str">
        <f>CONCATENATE('Lookup Admin'!F224," - ",'Lookup Admin'!I224)</f>
        <v>TBC - No risk</v>
      </c>
      <c r="D238" s="51" t="str">
        <f>'Lookup Admin'!H224</f>
        <v>TBC</v>
      </c>
      <c r="E238" s="253" t="str">
        <f>'Lookup Admin'!G224</f>
        <v>Gauge from topography and access routes if the site could become isolated during adverse weather. Ask the person in control if the site has been isolated in adverse weather conditions such as flooding or heavy snow.  Lack of access during these times may mean essential water quality checks can not be made, or that chemicals stocks can not be replenished.  For sites where access is difficult during periods of adverse weather there should be adequate procedures to manage stocks of treatment chemicals and communication with consumers should boil water advice be necessary.</v>
      </c>
      <c r="F238" s="254"/>
    </row>
    <row r="239" spans="1:6" ht="30" x14ac:dyDescent="0.25">
      <c r="A239" s="28" t="str">
        <f>'Lookup Admin'!A225</f>
        <v>T9</v>
      </c>
      <c r="B239" s="28" t="str">
        <f>'Lookup Admin'!E225</f>
        <v xml:space="preserve">Could adverse weather conditions render the treatment process and/or chemicals ineffective? </v>
      </c>
      <c r="C239" s="172" t="str">
        <f>CONCATENATE('Lookup Admin'!F225," - ",'Lookup Admin'!I225)</f>
        <v>TBC - No risk</v>
      </c>
      <c r="D239" s="51" t="str">
        <f>'Lookup Admin'!H225</f>
        <v>TBC</v>
      </c>
      <c r="E239" s="253" t="str">
        <f>'Lookup Admin'!G225</f>
        <v xml:space="preserve">Cold weather can cause dosing lines to freeze and have a direct adverse impact on the efficacy of treatment processes.   Pipes should be lagged where appropriate and equipment protected from frost / freezing.  During periods of cold weather treatment processes should be checked and there should be adequate contingency procedures should pipes or processes fail.  See question U3. </v>
      </c>
      <c r="F239" s="254"/>
    </row>
    <row r="240" spans="1:6" x14ac:dyDescent="0.25">
      <c r="A240" s="28" t="str">
        <f>'Lookup Admin'!A226</f>
        <v>T10</v>
      </c>
      <c r="B240" s="28" t="str">
        <f>'Lookup Admin'!E226</f>
        <v>Are stored chemicals or oil adequately bunded?</v>
      </c>
      <c r="C240" s="172" t="str">
        <f>CONCATENATE('Lookup Admin'!F226," - ",'Lookup Admin'!I226)</f>
        <v>TBC - No risk</v>
      </c>
      <c r="D240" s="51" t="str">
        <f>'Lookup Admin'!H226</f>
        <v>TBC</v>
      </c>
      <c r="E240" s="253" t="str">
        <f>'Lookup Admin'!G226</f>
        <v xml:space="preserve">Chemical storage should  be contained in a bunded area sufficient to hold all the chemical compound in the event of a burst container. Check there are no drain holes in the bunding and that the containment area is not liable to fill with rain water. This can be a robust solid crate or tub if large enough. </v>
      </c>
      <c r="F240" s="254"/>
    </row>
    <row r="241" spans="1:6" x14ac:dyDescent="0.25">
      <c r="A241" s="28" t="str">
        <f>'Lookup Admin'!A227</f>
        <v>T11</v>
      </c>
      <c r="B241" s="28">
        <f>'Lookup Admin'!E227</f>
        <v>0</v>
      </c>
      <c r="C241" s="172" t="str">
        <f>CONCATENATE('Lookup Admin'!F227," - ",'Lookup Admin'!I227)</f>
        <v>N/A - No risk</v>
      </c>
      <c r="D241" s="51" t="str">
        <f>'Lookup Admin'!H227</f>
        <v/>
      </c>
      <c r="E241" s="253" t="str">
        <f>'Lookup Admin'!G227</f>
        <v>No guidance available</v>
      </c>
      <c r="F241" s="254"/>
    </row>
    <row r="242" spans="1:6" x14ac:dyDescent="0.25">
      <c r="A242" s="28" t="str">
        <f>'Lookup Admin'!A228</f>
        <v>T12</v>
      </c>
      <c r="B242" s="28">
        <f>'Lookup Admin'!E228</f>
        <v>0</v>
      </c>
      <c r="C242" s="172" t="str">
        <f>CONCATENATE('Lookup Admin'!F228," - ",'Lookup Admin'!I228)</f>
        <v>N/A - No risk</v>
      </c>
      <c r="D242" s="51" t="str">
        <f>'Lookup Admin'!H228</f>
        <v/>
      </c>
      <c r="E242" s="253" t="str">
        <f>'Lookup Admin'!G228</f>
        <v>No guidance available</v>
      </c>
      <c r="F242" s="254"/>
    </row>
    <row r="243" spans="1:6" x14ac:dyDescent="0.25">
      <c r="A243" s="28" t="str">
        <f>'Lookup Admin'!A229</f>
        <v>T13</v>
      </c>
      <c r="B243" s="28">
        <f>'Lookup Admin'!E229</f>
        <v>0</v>
      </c>
      <c r="C243" s="172" t="str">
        <f>CONCATENATE('Lookup Admin'!F229," - ",'Lookup Admin'!I229)</f>
        <v>N/A - No risk</v>
      </c>
      <c r="D243" s="51" t="str">
        <f>'Lookup Admin'!H229</f>
        <v/>
      </c>
      <c r="E243" s="253" t="str">
        <f>'Lookup Admin'!G229</f>
        <v>No guidance available</v>
      </c>
      <c r="F243" s="254"/>
    </row>
    <row r="244" spans="1:6" x14ac:dyDescent="0.25">
      <c r="A244" s="255" t="str">
        <f>'Lookup Admin'!A230</f>
        <v xml:space="preserve">Section U - TREATMENT: Monitoring. Use this section for all treatment systems </v>
      </c>
      <c r="B244" s="256"/>
      <c r="C244" s="256"/>
      <c r="D244" s="256"/>
      <c r="E244" s="256"/>
      <c r="F244" s="257"/>
    </row>
    <row r="245" spans="1:6" x14ac:dyDescent="0.25">
      <c r="A245" s="28" t="str">
        <f>'Lookup Admin'!A231</f>
        <v>U1</v>
      </c>
      <c r="B245" s="28" t="str">
        <f>'Lookup Admin'!E231</f>
        <v>Are there appropriate online monitors?</v>
      </c>
      <c r="C245" s="172" t="str">
        <f>CONCATENATE('Lookup Admin'!F231," - ",'Lookup Admin'!I231)</f>
        <v>TBC - No risk</v>
      </c>
      <c r="D245" s="51" t="str">
        <f>'Lookup Admin'!H231</f>
        <v>TBC</v>
      </c>
      <c r="E245" s="253" t="str">
        <f>'Lookup Admin'!G231</f>
        <v>On-line monitors should be appropriate to any treatment processes present.  Where filtration is practiced or UV treatment is in place, turbidity monitors allow the operators to check that filtration is effective in reducing the turbidity levels, so that water presented for disinfection is below 1 NTU. If the supply is chlorinated, a chlorine monitor will ensure that the supply is maintaining the effective chlorine dose for disinfection.  If appropriate manual checks are not carried out (with appropriate documentation), on line monitors or an equivalent system should be used.</v>
      </c>
      <c r="F245" s="254"/>
    </row>
    <row r="246" spans="1:6" x14ac:dyDescent="0.25">
      <c r="A246" s="28" t="str">
        <f>'Lookup Admin'!A232</f>
        <v>U2</v>
      </c>
      <c r="B246" s="28" t="str">
        <f>'Lookup Admin'!E232</f>
        <v>Are they calibrated and maintained?</v>
      </c>
      <c r="C246" s="172" t="str">
        <f>CONCATENATE('Lookup Admin'!F232," - ",'Lookup Admin'!I232)</f>
        <v>TBC - No risk</v>
      </c>
      <c r="D246" s="51" t="str">
        <f>'Lookup Admin'!H232</f>
        <v>TBC</v>
      </c>
      <c r="E246" s="253" t="str">
        <f>'Lookup Admin'!G232</f>
        <v>Most on-line monitors require regular calibration and occasional maintenance to ensure their measurements are accurate and the person in control of the supply can be assured that the process is operating within specification.  The manufacturers should specify the frequency, but as a rule calibration with standards should be at least monthly.  If this is carried out through a service agreement with the installer or other contractor, then you should confirm that the number of visits are appropriate and there is evidence the service agreement is being adhered to.</v>
      </c>
      <c r="F246" s="254"/>
    </row>
    <row r="247" spans="1:6" x14ac:dyDescent="0.25">
      <c r="A247" s="28" t="str">
        <f>'Lookup Admin'!A233</f>
        <v>U3</v>
      </c>
      <c r="B247" s="28" t="str">
        <f>'Lookup Admin'!E233</f>
        <v>Do the on-line monitors have alarms?</v>
      </c>
      <c r="C247" s="172" t="str">
        <f>CONCATENATE('Lookup Admin'!F233," - ",'Lookup Admin'!I233)</f>
        <v>TBC - No risk</v>
      </c>
      <c r="D247" s="51" t="str">
        <f>'Lookup Admin'!H233</f>
        <v>TBC</v>
      </c>
      <c r="E247" s="253" t="str">
        <f>'Lookup Admin'!G233</f>
        <v xml:space="preserve">This should be proportionate to the size of the supply - one with two or three domestic dwellings may not require alarms, but a supply with several properties including commercial premises should have alarms on the monitors.  If they do, are the trigger levels appropriate?  Turbidity on filtered water should alarm at 1NTU as above this any subsequent UV treatment will not be fully effective. If chlorine disinfection is practised, the operator should specify triggers for low or high dose which should alarm if breached to alert them to the fact that either the water is not being adequately disinfected, or that water is being supplied with high levels of chlorine, which may be unacceptable to the consumer. Check what action is taken if the alarm is triggered - is the response time appropriate and is there evidence the procedures are being adhered to. Is there an auto shutdown of the supply if disinfection fails? An auto shut down would be appropriate if no one could hear the alarm and it could not be acted on. </v>
      </c>
      <c r="F247" s="254"/>
    </row>
    <row r="248" spans="1:6" ht="30" x14ac:dyDescent="0.25">
      <c r="A248" s="28" t="str">
        <f>'Lookup Admin'!A234</f>
        <v>U4</v>
      </c>
      <c r="B248" s="28" t="str">
        <f>'Lookup Admin'!E234</f>
        <v>If monitors are not present on the supply, is any on-site testing being carried out?</v>
      </c>
      <c r="C248" s="172" t="str">
        <f>CONCATENATE('Lookup Admin'!F234," - ",'Lookup Admin'!I234)</f>
        <v>TBC - No risk</v>
      </c>
      <c r="D248" s="51" t="str">
        <f>'Lookup Admin'!H234</f>
        <v>TBC</v>
      </c>
      <c r="E248" s="253" t="str">
        <f>'Lookup Admin'!G234</f>
        <v xml:space="preserve">If monitors are not present, or they are not linked to alarms, does the operator carry out any routine on-site tests.  Typically this should be chlorine levels if chlorine disinfection is carried out, turbidity if filtration and/or UV treatment is in place.  On-site testing should be carried out on a routine basis (daily to weekly at a minimum depending on the nature of the source, hazards in the catchment and the population served) and also on a reactive basis, for example if rainwater causes increased turbidity in the source water then additional monitoring should be carried out during and after periods of heavy rain. The extent of the monitoring depends on the nature of the raw water and the upstream distribution network. </v>
      </c>
      <c r="F248" s="254"/>
    </row>
    <row r="249" spans="1:6" ht="30" x14ac:dyDescent="0.25">
      <c r="A249" s="28" t="str">
        <f>'Lookup Admin'!A235</f>
        <v>U5</v>
      </c>
      <c r="B249" s="28" t="str">
        <f>'Lookup Admin'!E235</f>
        <v>Is there a basic schematic for the treatment and monitoring equipment?</v>
      </c>
      <c r="C249" s="172" t="str">
        <f>CONCATENATE('Lookup Admin'!F235," - ",'Lookup Admin'!I235)</f>
        <v>TBC - No risk</v>
      </c>
      <c r="D249" s="51" t="str">
        <f>'Lookup Admin'!H235</f>
        <v>TBC</v>
      </c>
      <c r="E249" s="253" t="str">
        <f>'Lookup Admin'!G235</f>
        <v>This should at least include locations of the incoming water flow, direction of flow, bypass points, dosing points, treatment type and points, monitor locations, out flow, etc. and materials.</v>
      </c>
      <c r="F249" s="254"/>
    </row>
    <row r="250" spans="1:6" x14ac:dyDescent="0.25">
      <c r="A250" s="28" t="str">
        <f>'Lookup Admin'!A236</f>
        <v>U6</v>
      </c>
      <c r="B250" s="28">
        <f>'Lookup Admin'!E236</f>
        <v>0</v>
      </c>
      <c r="C250" s="172" t="str">
        <f>CONCATENATE('Lookup Admin'!F236," - ",'Lookup Admin'!I236)</f>
        <v>N/A - No risk</v>
      </c>
      <c r="D250" s="51" t="str">
        <f>'Lookup Admin'!H236</f>
        <v/>
      </c>
      <c r="E250" s="253" t="str">
        <f>'Lookup Admin'!G236</f>
        <v>No guidance available</v>
      </c>
      <c r="F250" s="254"/>
    </row>
    <row r="251" spans="1:6" x14ac:dyDescent="0.25">
      <c r="A251" s="28" t="str">
        <f>'Lookup Admin'!A237</f>
        <v>U7</v>
      </c>
      <c r="B251" s="28">
        <f>'Lookup Admin'!E237</f>
        <v>0</v>
      </c>
      <c r="C251" s="172" t="str">
        <f>CONCATENATE('Lookup Admin'!F237," - ",'Lookup Admin'!I237)</f>
        <v>N/A - No risk</v>
      </c>
      <c r="D251" s="51" t="str">
        <f>'Lookup Admin'!H237</f>
        <v/>
      </c>
      <c r="E251" s="253" t="str">
        <f>'Lookup Admin'!G237</f>
        <v>No guidance available</v>
      </c>
      <c r="F251" s="254"/>
    </row>
    <row r="252" spans="1:6" x14ac:dyDescent="0.25">
      <c r="A252" s="28" t="str">
        <f>'Lookup Admin'!A238</f>
        <v>U8</v>
      </c>
      <c r="B252" s="28">
        <f>'Lookup Admin'!E238</f>
        <v>0</v>
      </c>
      <c r="C252" s="172" t="str">
        <f>CONCATENATE('Lookup Admin'!F238," - ",'Lookup Admin'!I238)</f>
        <v>N/A - No risk</v>
      </c>
      <c r="D252" s="51" t="str">
        <f>'Lookup Admin'!H238</f>
        <v/>
      </c>
      <c r="E252" s="253" t="str">
        <f>'Lookup Admin'!G238</f>
        <v>No guidance available</v>
      </c>
      <c r="F252" s="254"/>
    </row>
    <row r="253" spans="1:6" x14ac:dyDescent="0.25">
      <c r="A253" s="255" t="str">
        <f>'Lookup Admin'!A239</f>
        <v>Section V - DISTRIBUTION: Distribution Network</v>
      </c>
      <c r="B253" s="256"/>
      <c r="C253" s="256"/>
      <c r="D253" s="256"/>
      <c r="E253" s="256"/>
      <c r="F253" s="257"/>
    </row>
    <row r="254" spans="1:6" ht="30" x14ac:dyDescent="0.25">
      <c r="A254" s="28" t="str">
        <f>'Lookup Admin'!A240</f>
        <v>V1</v>
      </c>
      <c r="B254" s="28" t="str">
        <f>'Lookup Admin'!E240</f>
        <v>After treatment is the water fully compliant with quality standards?</v>
      </c>
      <c r="C254" s="172" t="str">
        <f>CONCATENATE('Lookup Admin'!F240," - ",'Lookup Admin'!I240)</f>
        <v>TBC - No risk</v>
      </c>
      <c r="D254" s="51" t="str">
        <f>'Lookup Admin'!H240</f>
        <v>TBC</v>
      </c>
      <c r="E254" s="253" t="str">
        <f>'Lookup Admin'!G240</f>
        <v>For a PDS this question is only relevant if additional treatment takes place after the point of entry from the public supply. For all other private supplies this can be determined by the examination of sample results, either taken during the risk assessment, during previous risk assessments or through other monitoring arrangements, e.g. EA ground water monitoring surveys, on-site tests. If results indicate that the water is not compliant with quality standards, the control measure(s) must be appropriate to the cause, as indicated by the results, and may require revision of the treatment.</v>
      </c>
      <c r="F254" s="254"/>
    </row>
    <row r="255" spans="1:6" ht="30" x14ac:dyDescent="0.25">
      <c r="A255" s="28" t="str">
        <f>'Lookup Admin'!A241</f>
        <v>V2</v>
      </c>
      <c r="B255" s="28" t="str">
        <f>'Lookup Admin'!E241</f>
        <v>Are there latrines, septic tanks, waste pipes, animal enclosures or cess pits present in the vicinity of the distribution system?</v>
      </c>
      <c r="C255" s="172" t="str">
        <f>CONCATENATE('Lookup Admin'!F241," - ",'Lookup Admin'!I241)</f>
        <v>TBC - No risk</v>
      </c>
      <c r="D255" s="51" t="str">
        <f>'Lookup Admin'!H241</f>
        <v>TBC</v>
      </c>
      <c r="E255" s="253" t="str">
        <f>'Lookup Admin'!G241</f>
        <v>If unsewered human or animal sanitation is present within 50m of the distribution system then there is potential for raw human sewage to contaminate the distribution network if there are any defects. Consider any available information on the positioning of septic tanks as well as their condition (maintenance), as well as any available information on the soakaway location in relation to the distribution network. Similarly if there are pit latrines in use, e.g. at a campsite or areas where chemical toilets are discharged, confirm the location of the disposal point or latrine in relation to any clean water pipes.</v>
      </c>
      <c r="F255" s="254"/>
    </row>
    <row r="256" spans="1:6" ht="30" x14ac:dyDescent="0.25">
      <c r="A256" s="28" t="str">
        <f>'Lookup Admin'!A242</f>
        <v>V3</v>
      </c>
      <c r="B256" s="28" t="str">
        <f>'Lookup Admin'!E242</f>
        <v>Is there evidence of disinfection by-products in the network (e.g. taste problems due to THM's)?</v>
      </c>
      <c r="C256" s="172" t="str">
        <f>CONCATENATE('Lookup Admin'!F242," - ",'Lookup Admin'!I242)</f>
        <v>TBC - No risk</v>
      </c>
      <c r="D256" s="51" t="str">
        <f>'Lookup Admin'!H242</f>
        <v>TBC</v>
      </c>
      <c r="E256" s="253" t="str">
        <f>'Lookup Admin'!G242</f>
        <v xml:space="preserve">There are many different disinfection by-products but the most commonly analysed-for one is Trihalomethanes (THMs) which is usually identified through sample results. In certain circumstances they may cause taste/odour complaints.  This will only be applicable in a Private Distribution system if there is additional treatment after the point of supply and where chloramination or chlorination is present, and such an arrangement should be checked. The presence of THMs is linked to high levels of organic matter in the raw water and/or poor dosing controls during treatment. </v>
      </c>
      <c r="F256" s="254"/>
    </row>
    <row r="257" spans="1:6" ht="30" x14ac:dyDescent="0.25">
      <c r="A257" s="28" t="str">
        <f>'Lookup Admin'!A243</f>
        <v>V4</v>
      </c>
      <c r="B257" s="28" t="str">
        <f>'Lookup Admin'!E243</f>
        <v>If chlorine disinfection is practiced is there a disinfectant residual in the distribution network?</v>
      </c>
      <c r="C257" s="172" t="str">
        <f>CONCATENATE('Lookup Admin'!F243," - ",'Lookup Admin'!I243)</f>
        <v>TBC - No risk</v>
      </c>
      <c r="D257" s="51" t="str">
        <f>'Lookup Admin'!H243</f>
        <v>TBC</v>
      </c>
      <c r="E257" s="253" t="str">
        <f>'Lookup Admin'!G243</f>
        <v>If chlorine disinfection is practised, determine chlorine residuals through on-site tests. For a private distribution system there may be a residual disinfectant in the network.  Answer 'yes' to this question if at least 0.2mg/l is present.</v>
      </c>
      <c r="F257" s="254"/>
    </row>
    <row r="258" spans="1:6" ht="30" x14ac:dyDescent="0.25">
      <c r="A258" s="28" t="str">
        <f>'Lookup Admin'!A244</f>
        <v>V5</v>
      </c>
      <c r="B258" s="28" t="str">
        <f>'Lookup Admin'!E244</f>
        <v>Is there a suitable written procedure for mains repair and maintenance?</v>
      </c>
      <c r="C258" s="172" t="str">
        <f>CONCATENATE('Lookup Admin'!F244," - ",'Lookup Admin'!I244)</f>
        <v>TBC - No risk</v>
      </c>
      <c r="D258" s="51" t="str">
        <f>'Lookup Admin'!H244</f>
        <v>TBC</v>
      </c>
      <c r="E258" s="253" t="str">
        <f>'Lookup Admin'!G244</f>
        <v>Relates to the existence of a procedure and how well it ensures protection against contamination i.e. hygienic operations (repairs being carried in a clean environment, fittings disinfected before use, etc.). If no, the likelihood score relates to the frequency of mains repair or other maintenance.</v>
      </c>
      <c r="F258" s="254"/>
    </row>
    <row r="259" spans="1:6" ht="30" x14ac:dyDescent="0.25">
      <c r="A259" s="28" t="str">
        <f>'Lookup Admin'!A245</f>
        <v>V6</v>
      </c>
      <c r="B259" s="28" t="str">
        <f>'Lookup Admin'!E245</f>
        <v>Is there history of any fractures or faults in the distribution system which could allow ingress of contamination?</v>
      </c>
      <c r="C259" s="172" t="str">
        <f>CONCATENATE('Lookup Admin'!F245," - ",'Lookup Admin'!I245)</f>
        <v>TBC - No risk</v>
      </c>
      <c r="D259" s="51" t="str">
        <f>'Lookup Admin'!H245</f>
        <v>TBC</v>
      </c>
      <c r="E259" s="253" t="str">
        <f>'Lookup Admin'!G245</f>
        <v>A history of fractures or faults (burst pipes, loss of supplies) could indicate that the pipework is in an unsatisfactory condition or is vulnerable to damage.  In a pumped supply this may indicate a lack of pressure control resulting in leaking pipes.  Other indicators of existing leaks may be lower than expected chlorine residuals (on a chlorinated supply), high plate counts or other microbial indicators although these may be absent as under normal (pressurised) conditions ingress will not occur.</v>
      </c>
      <c r="F259" s="254"/>
    </row>
    <row r="260" spans="1:6" ht="75" x14ac:dyDescent="0.25">
      <c r="A260" s="28" t="str">
        <f>'Lookup Admin'!A246</f>
        <v>V7</v>
      </c>
      <c r="B260" s="28" t="str">
        <f>'Lookup Admin'!E246</f>
        <v>Is there any other route by which contamination can enter the distribution network via back-flow?  If there is ponding of surface water or poor drainage, could water be pulled into the system during low pressure or changes in pressure, e.g. backflow from hoses, taps, or standpipes?</v>
      </c>
      <c r="C260" s="172" t="str">
        <f>CONCATENATE('Lookup Admin'!F246," - ",'Lookup Admin'!I246)</f>
        <v>TBC - No risk</v>
      </c>
      <c r="D260" s="51" t="str">
        <f>'Lookup Admin'!H246</f>
        <v>TBC</v>
      </c>
      <c r="E260" s="253" t="str">
        <f>'Lookup Admin'!G246</f>
        <v>Contamination can also enter the distribution network via back-flow.  This comprises back pressure (pushed) or back-siphonage (sucked). Where pressure differentials occur without suitable back-flow or air gap protection then contamination may enter the network through cross connections; leaking joints, broken pipes etc. Back-flow and other suitable fittings (including air gap protection) should be installed on animal watering troughs, standpipes, hoses, commercial premises, for example. If the drinking water is originally from a public supply (i.e. to a PDS or temporary event) the relevant water company or licensee will have responsibility for the enforcement of the Water Fitting Regulations 1999 and should be consulted if any cross connections, back-siphonage and back-flow hazards are identified.</v>
      </c>
      <c r="F260" s="254"/>
    </row>
    <row r="261" spans="1:6" x14ac:dyDescent="0.25">
      <c r="A261" s="28" t="str">
        <f>'Lookup Admin'!A247</f>
        <v>V8</v>
      </c>
      <c r="B261" s="28" t="str">
        <f>'Lookup Admin'!E247</f>
        <v xml:space="preserve">Is there evidence any pipes are coal tar lined? </v>
      </c>
      <c r="C261" s="172" t="str">
        <f>CONCATENATE('Lookup Admin'!F247," - ",'Lookup Admin'!I247)</f>
        <v>TBC - No risk</v>
      </c>
      <c r="D261" s="51" t="str">
        <f>'Lookup Admin'!H247</f>
        <v>TBC</v>
      </c>
      <c r="E261" s="253" t="str">
        <f>'Lookup Admin'!G247</f>
        <v>Coal tar was used pre-1970 to line iron mains.  Coal-tar linings can be discounted in plastic, cement mains or asbestos mains.  This material contains compounds, amongst others, called polycyclic aromatic hydrocarbons, some of which are known to be carcinogenic above certain concentrations (consult WHO guidelines).  Furthermore, coal tar lining can cause various unpleasant aesthetic issues, including petrochemical like taste and odours.  Positive evidence for the presence of coal-tar linings may be the analytical results for PAH's or reports of taste and odour.  Determine whether any records exist of the presence of coal tar lined mains.  If there is any positive evidence of the presence of coal-tar linings, the person in control can confirm any existing control measures and any planned long term remediation. In the absence of any positive evidence, score the likelihood as 1.</v>
      </c>
      <c r="F261" s="254"/>
    </row>
    <row r="262" spans="1:6" ht="30" x14ac:dyDescent="0.25">
      <c r="A262" s="28" t="str">
        <f>'Lookup Admin'!A248</f>
        <v>V9</v>
      </c>
      <c r="B262" s="28" t="str">
        <f>'Lookup Admin'!E248</f>
        <v>Do any third parties have access to hydrants or other points in the distribution system?</v>
      </c>
      <c r="C262" s="172" t="str">
        <f>CONCATENATE('Lookup Admin'!F248," - ",'Lookup Admin'!I248)</f>
        <v>TBC - No risk</v>
      </c>
      <c r="D262" s="51" t="str">
        <f>'Lookup Admin'!H248</f>
        <v>TBC</v>
      </c>
      <c r="E262" s="253" t="str">
        <f>'Lookup Admin'!G248</f>
        <v>Third parties (contractors, builders, tenant farmers etc.) should only have access to hydrants via a procedure of authorised permission to operate them.  This should only be granted where risk to disturbing deposits has been assessed as low.  Where no such system is in place, an appropriate procedure must be implemented which should include control of their use.</v>
      </c>
      <c r="F262" s="254"/>
    </row>
    <row r="263" spans="1:6" ht="45" x14ac:dyDescent="0.25">
      <c r="A263" s="28" t="str">
        <f>'Lookup Admin'!A249</f>
        <v>V10</v>
      </c>
      <c r="B263" s="28" t="str">
        <f>'Lookup Admin'!E249</f>
        <v>Is there potential contamination of plastic pipes through designated contaminated land, oil from generators/household fuel tanks/fuel stores or solvent spillage?</v>
      </c>
      <c r="C263" s="172" t="str">
        <f>CONCATENATE('Lookup Admin'!F249," - ",'Lookup Admin'!I249)</f>
        <v>TBC - No risk</v>
      </c>
      <c r="D263" s="51" t="str">
        <f>'Lookup Admin'!H249</f>
        <v>TBC</v>
      </c>
      <c r="E263" s="253" t="str">
        <f>'Lookup Admin'!G249</f>
        <v xml:space="preserve">This relates to not only the presence of these types of pipes, but also the possibility that they could be exposed to contamination and migration of the volatiles through the plastic pipes into the water.  </v>
      </c>
      <c r="F263" s="254"/>
    </row>
    <row r="264" spans="1:6" ht="45" x14ac:dyDescent="0.25">
      <c r="A264" s="28" t="str">
        <f>'Lookup Admin'!A250</f>
        <v>V11</v>
      </c>
      <c r="B264" s="28" t="str">
        <f>'Lookup Admin'!E250</f>
        <v xml:space="preserve">Are there any pipes exposed and at risk of damage by any means e.g. vermin, vehicle, UV/sunlight damage, overheating or freezing? </v>
      </c>
      <c r="C264" s="172" t="str">
        <f>CONCATENATE('Lookup Admin'!F250," - ",'Lookup Admin'!I250)</f>
        <v>TBC - No risk</v>
      </c>
      <c r="D264" s="51" t="str">
        <f>'Lookup Admin'!H250</f>
        <v>TBC</v>
      </c>
      <c r="E264" s="253" t="str">
        <f>'Lookup Admin'!G250</f>
        <v xml:space="preserve">Pipes that are laid overground or in shallow trenches may be at risk to damage by gnawing rodents, or accidental damage by other wildlife or livestock or any other means, including those caused by motorised vehicles or machinery.  Consider this risk in terms of the pipe material, their position, location, exposure to vermin and other animals, use of surroundings. Freezing or overheating may also occur - regular temperature checks should be undertaken (particularly during extremes of weather, and if overheating regular flushing of the water may help reduce the risk of algal growth, or lagging may help protect from freezing. </v>
      </c>
      <c r="F264" s="254"/>
    </row>
    <row r="265" spans="1:6" ht="45" x14ac:dyDescent="0.25">
      <c r="A265" s="28" t="str">
        <f>'Lookup Admin'!A251</f>
        <v>V12</v>
      </c>
      <c r="B265" s="28" t="str">
        <f>'Lookup Admin'!E251</f>
        <v>If there are valves in the network which are normally closed, are there measures in place to control when and how they are operated?</v>
      </c>
      <c r="C265" s="172" t="str">
        <f>CONCATENATE('Lookup Admin'!F251," - ",'Lookup Admin'!I251)</f>
        <v>TBC - No risk</v>
      </c>
      <c r="D265" s="51" t="str">
        <f>'Lookup Admin'!H251</f>
        <v>TBC</v>
      </c>
      <c r="E265" s="253" t="str">
        <f>'Lookup Admin'!G251</f>
        <v xml:space="preserve">Closed valves require periodic operation to prevent them seizing.  However, deposits do collect behind them over time and can cause discolouration and turbidity.   Therefore such operations must be controlled by an approval procedure, to ensure valve operations are first risk accessed and only carried out by competent persons following an appropriate procedure. </v>
      </c>
      <c r="F265" s="254"/>
    </row>
    <row r="266" spans="1:6" x14ac:dyDescent="0.25">
      <c r="A266" s="28" t="str">
        <f>'Lookup Admin'!A252</f>
        <v>V13</v>
      </c>
      <c r="B266" s="28" t="str">
        <f>'Lookup Admin'!E252</f>
        <v>Are there sections of pipework containing stagnant water?</v>
      </c>
      <c r="C266" s="172" t="str">
        <f>CONCATENATE('Lookup Admin'!F252," - ",'Lookup Admin'!I252)</f>
        <v>TBC - No risk</v>
      </c>
      <c r="D266" s="51" t="str">
        <f>'Lookup Admin'!H252</f>
        <v>TBC</v>
      </c>
      <c r="E266" s="253" t="str">
        <f>'Lookup Admin'!G252</f>
        <v>Characterised by either sections of mains of a relatively large diameter in relation to the demand off it e.g. a 3" main with a trough at the end which is only occasionally used is likely to contain stagnant water; or legs of main with no connections off it therefore no turnover of water or where  a low discharge point (i.e. single standpipe).  'Dead legs' of main may be present (no connections off it) which are valved out of the distribution system, which pose a hazard if there are insufficient measures to prevent the valve being operated.</v>
      </c>
      <c r="F266" s="254"/>
    </row>
    <row r="267" spans="1:6" x14ac:dyDescent="0.25">
      <c r="A267" s="28" t="str">
        <f>'Lookup Admin'!A253</f>
        <v>V14</v>
      </c>
      <c r="B267" s="28" t="str">
        <f>'Lookup Admin'!E253</f>
        <v>Where there is copper pipework present, is it corroding?</v>
      </c>
      <c r="C267" s="172" t="str">
        <f>CONCATENATE('Lookup Admin'!F253," - ",'Lookup Admin'!I253)</f>
        <v>TBC - No risk</v>
      </c>
      <c r="D267" s="51" t="str">
        <f>'Lookup Admin'!H253</f>
        <v>TBC</v>
      </c>
      <c r="E267" s="253" t="str">
        <f>'Lookup Admin'!G253</f>
        <v xml:space="preserve">Where copper pipes are used in the distribution system, these problems can be determined through on-site tests, or may manifest in taste complaints (metallic) or discolouration (blue/green) or laboratory tests. </v>
      </c>
      <c r="F267" s="254"/>
    </row>
    <row r="268" spans="1:6" ht="45" x14ac:dyDescent="0.25">
      <c r="A268" s="28" t="str">
        <f>'Lookup Admin'!A254</f>
        <v>V15</v>
      </c>
      <c r="B268" s="28" t="str">
        <f>'Lookup Admin'!E254</f>
        <v xml:space="preserve">Is there the potential for backflow from commercial premises, domestic premises, unauthorised connections, standpipes or unregulated supplies? </v>
      </c>
      <c r="C268" s="172" t="str">
        <f>CONCATENATE('Lookup Admin'!F254," - ",'Lookup Admin'!I254)</f>
        <v>TBC - No risk</v>
      </c>
      <c r="D268" s="51" t="str">
        <f>'Lookup Admin'!H254</f>
        <v>TBC</v>
      </c>
      <c r="E268" s="253" t="str">
        <f>'Lookup Admin'!G254</f>
        <v xml:space="preserve">If the premises are within the private supply check whether backflow protection is in place.  If the supply is a PDS the appropriate Water Company can confirm whether any existing backflow deficiencies have been identifed upstream of the supply to the PDS. All PWS should follow this best practice with back flow devices being installed. </v>
      </c>
      <c r="F268" s="254"/>
    </row>
    <row r="269" spans="1:6" x14ac:dyDescent="0.25">
      <c r="A269" s="28" t="str">
        <f>'Lookup Admin'!A255</f>
        <v>V16</v>
      </c>
      <c r="B269" s="28" t="str">
        <f>'Lookup Admin'!E255</f>
        <v>Are lead pipes present in the supply?</v>
      </c>
      <c r="C269" s="172" t="str">
        <f>CONCATENATE('Lookup Admin'!F255," - ",'Lookup Admin'!I255)</f>
        <v>TBC - No risk</v>
      </c>
      <c r="D269" s="51" t="str">
        <f>'Lookup Admin'!H255</f>
        <v>TBC</v>
      </c>
      <c r="E269" s="253" t="str">
        <f>'Lookup Admin'!G255</f>
        <v>Lead pipes are usually only found in distribution systems laid before the 1970s. Unpainted lead pipes appear dull grey. They are also soft and if they are gently scraped you will see the shiny, silver-coloured metal beneath.  Dissolution of lead into the water supply occurs at a higher rate where the pH of the water is lower (more acidic).   If found short term measures include advising the consumers to run the tap before use, especially when the water has been standing in the pipes for longer periods of time (e.g. overnight), longer term measures include replacing the lead pipes. If parts of the distribution system are metallic, potentially laid pre-1970 but the person in control is now aware of their material, a first draw sample for lead may be appropriate to confirm.</v>
      </c>
      <c r="F269" s="254"/>
    </row>
    <row r="270" spans="1:6" ht="30" x14ac:dyDescent="0.25">
      <c r="A270" s="28" t="str">
        <f>'Lookup Admin'!A256</f>
        <v>V17</v>
      </c>
      <c r="B270" s="28" t="str">
        <f>'Lookup Admin'!E256</f>
        <v>Do all junctions in the supply network, particularly animal watering systems and standpipes, have backflow protection?</v>
      </c>
      <c r="C270" s="172" t="str">
        <f>CONCATENATE('Lookup Admin'!F256," - ",'Lookup Admin'!I256)</f>
        <v>TBC - No risk</v>
      </c>
      <c r="D270" s="51" t="str">
        <f>'Lookup Admin'!H256</f>
        <v>TBC</v>
      </c>
      <c r="E270" s="253" t="str">
        <f>'Lookup Admin'!G256</f>
        <v xml:space="preserve">If there are provisions made to provide water to animal watering troughs or other connections where back-siphonage may occur, e.g. from a hosepipe permanently connected, there is potential for the contents of the trough or container to be back-siphoned into the distribution pipe and for the contents of the trough or container to enter the supply. The contents of a cattle watering trough or a barrel into which the end of a hose is submerged presents a hazard if it enters the supply system. It is essential that where connections are made on the system prior to the first taps to be used for domestic (potable) consumption appropriate back-siphonage prevention devices are fitted. </v>
      </c>
      <c r="F270" s="254"/>
    </row>
    <row r="271" spans="1:6" ht="45" x14ac:dyDescent="0.25">
      <c r="A271" s="28" t="str">
        <f>'Lookup Admin'!A257</f>
        <v>V18</v>
      </c>
      <c r="B271" s="28" t="str">
        <f>'Lookup Admin'!E257</f>
        <v>Are there any known or potential cross-connections (between different sources, greywater systems, sewage pipes or other waste pipes)?</v>
      </c>
      <c r="C271" s="172" t="str">
        <f>CONCATENATE('Lookup Admin'!F257," - ",'Lookup Admin'!I257)</f>
        <v>TBC - No risk</v>
      </c>
      <c r="D271" s="51" t="str">
        <f>'Lookup Admin'!H257</f>
        <v>TBC</v>
      </c>
      <c r="E271" s="253" t="str">
        <f>'Lookup Admin'!G257</f>
        <v xml:space="preserve">There should be a clear site plan or schematic with the location (and direction of flow) of the drinking water, greywater or sewage pipes. There should be clear labelling and pipe specification for the different systems - full details in BS 8515 and WRAS guidance Note 9 - 02 -05. Main water connections to any private water supply must be protected from cross-connection and backflow protection is required on the mains supply.  Contact the local water company if this is absent or there are any possible contraventions of the Water Fittings Regulations. </v>
      </c>
      <c r="F271" s="254"/>
    </row>
    <row r="272" spans="1:6" ht="45" x14ac:dyDescent="0.25">
      <c r="A272" s="28" t="str">
        <f>'Lookup Admin'!A258</f>
        <v>V19</v>
      </c>
      <c r="B272" s="28" t="str">
        <f>'Lookup Admin'!E258</f>
        <v>Have there been complaints or reports of water quality problems (e.g. taste, odours or reports of any aquatic animals (freshwater shrimp, louse or worms)?</v>
      </c>
      <c r="C272" s="172" t="str">
        <f>CONCATENATE('Lookup Admin'!F258," - ",'Lookup Admin'!I258)</f>
        <v>TBC - No risk</v>
      </c>
      <c r="D272" s="51" t="str">
        <f>'Lookup Admin'!H258</f>
        <v>TBC</v>
      </c>
      <c r="E272" s="253" t="str">
        <f>'Lookup Admin'!G258</f>
        <v>Ask the operator if there have been any complaints about the water being supplied or have known taste, odour or aquatic animal issues. In England and Wales 50% of drinking water is derived from surface water, which contains small plants (algae) and animals.  When surface water is treated the majority of these plants and animals are removed.  However some animals and algae can pass through water filters and enter the distribution system.  During periods of low flow or stagnation in particular colonies of these animals can develop and therefore be present in the water drawn from the tap. Taste and odours issues may arise from certain algal products such as geosmin.</v>
      </c>
      <c r="F272" s="254"/>
    </row>
    <row r="273" spans="1:6" x14ac:dyDescent="0.25">
      <c r="A273" s="28" t="str">
        <f>'Lookup Admin'!A259</f>
        <v>V20</v>
      </c>
      <c r="B273" s="28">
        <f>'Lookup Admin'!E259</f>
        <v>0</v>
      </c>
      <c r="C273" s="172" t="str">
        <f>CONCATENATE('Lookup Admin'!F259," - ",'Lookup Admin'!I259)</f>
        <v>N/A - No risk</v>
      </c>
      <c r="D273" s="51" t="str">
        <f>'Lookup Admin'!H259</f>
        <v/>
      </c>
      <c r="E273" s="253" t="str">
        <f>'Lookup Admin'!G259</f>
        <v>No guidance available</v>
      </c>
      <c r="F273" s="254"/>
    </row>
    <row r="274" spans="1:6" x14ac:dyDescent="0.25">
      <c r="A274" s="28" t="str">
        <f>'Lookup Admin'!A260</f>
        <v>V21</v>
      </c>
      <c r="B274" s="28">
        <f>'Lookup Admin'!E260</f>
        <v>0</v>
      </c>
      <c r="C274" s="172" t="str">
        <f>CONCATENATE('Lookup Admin'!F260," - ",'Lookup Admin'!I260)</f>
        <v>N/A - No risk</v>
      </c>
      <c r="D274" s="51" t="str">
        <f>'Lookup Admin'!H260</f>
        <v/>
      </c>
      <c r="E274" s="253" t="str">
        <f>'Lookup Admin'!G260</f>
        <v>No guidance available</v>
      </c>
      <c r="F274" s="254"/>
    </row>
    <row r="275" spans="1:6" x14ac:dyDescent="0.25">
      <c r="A275" s="28" t="str">
        <f>'Lookup Admin'!A261</f>
        <v>V22</v>
      </c>
      <c r="B275" s="28">
        <f>'Lookup Admin'!E261</f>
        <v>0</v>
      </c>
      <c r="C275" s="172" t="str">
        <f>CONCATENATE('Lookup Admin'!F261," - ",'Lookup Admin'!I261)</f>
        <v>N/A - No risk</v>
      </c>
      <c r="D275" s="51" t="str">
        <f>'Lookup Admin'!H261</f>
        <v/>
      </c>
      <c r="E275" s="253" t="str">
        <f>'Lookup Admin'!G261</f>
        <v>No guidance available</v>
      </c>
      <c r="F275" s="254"/>
    </row>
    <row r="276" spans="1:6" x14ac:dyDescent="0.25">
      <c r="A276" s="255" t="str">
        <f>'Lookup Admin'!A262</f>
        <v>Section W - DISTRIBUTION: Storage of treated water in the distribution network (including private distribution systems)</v>
      </c>
      <c r="B276" s="256"/>
      <c r="C276" s="256"/>
      <c r="D276" s="256"/>
      <c r="E276" s="256"/>
      <c r="F276" s="257"/>
    </row>
    <row r="277" spans="1:6" ht="30" x14ac:dyDescent="0.25">
      <c r="A277" s="28" t="str">
        <f>'Lookup Admin'!A263</f>
        <v>W1</v>
      </c>
      <c r="B277" s="28" t="str">
        <f>'Lookup Admin'!E263</f>
        <v>Are all treated water reservoirs covered appropriately e.g. No risk of ingress and/or constructed of suitable material?</v>
      </c>
      <c r="C277" s="172" t="str">
        <f>CONCATENATE('Lookup Admin'!F263," - ",'Lookup Admin'!I263)</f>
        <v>TBC - No risk</v>
      </c>
      <c r="D277" s="51" t="str">
        <f>'Lookup Admin'!H263</f>
        <v>TBC</v>
      </c>
      <c r="E277" s="253" t="str">
        <f>'Lookup Admin'!G263</f>
        <v>The level of protection for all tanks or similar structures should be equivalent to that recommended for the source itself as the potential for contamination to enter the system via such structures is just as high as for the source itself.</v>
      </c>
      <c r="F277" s="254"/>
    </row>
    <row r="278" spans="1:6" ht="30" x14ac:dyDescent="0.25">
      <c r="A278" s="28" t="str">
        <f>'Lookup Admin'!A264</f>
        <v>W2</v>
      </c>
      <c r="B278" s="28" t="str">
        <f>'Lookup Admin'!E264</f>
        <v>Are all treated water reservoirs of sufficient structural integrity to prevent ingress of contamination, including covers?</v>
      </c>
      <c r="C278" s="172" t="str">
        <f>CONCATENATE('Lookup Admin'!F264," - ",'Lookup Admin'!I264)</f>
        <v>TBC - No risk</v>
      </c>
      <c r="D278" s="51" t="str">
        <f>'Lookup Admin'!H264</f>
        <v>TBC</v>
      </c>
      <c r="E278" s="253" t="str">
        <f>'Lookup Admin'!G264</f>
        <v>Structural cracks and other defects in the roof and sides of the reservoir/tank provide a route of  contamination, notably microbiological, via water ingress/rain.   The reservoir/tank should be in a good general state of repair. Inspect its condition, looking for points of ingress and weakness, paying particular attention to the roof condition, and areas of notable deterioration or decay, which pose a future risk should the structure come under stress. Where possible carry out internal inspections to determine any points of ingress or potential points of ingress.  Flooding the roof during inspections will highlight areas requiring remediation.  Any reports from contracted inspections should be consulted to assist with the assessment.</v>
      </c>
      <c r="F278" s="254"/>
    </row>
    <row r="279" spans="1:6" ht="30" x14ac:dyDescent="0.25">
      <c r="A279" s="28" t="str">
        <f>'Lookup Admin'!A265</f>
        <v>W3</v>
      </c>
      <c r="B279" s="28" t="str">
        <f>'Lookup Admin'!E265</f>
        <v>Is the integrity of the reservoir suitably robust against damage by weather or animals?</v>
      </c>
      <c r="C279" s="172" t="str">
        <f>CONCATENATE('Lookup Admin'!F265," - ",'Lookup Admin'!I265)</f>
        <v>TBC - No risk</v>
      </c>
      <c r="D279" s="51" t="str">
        <f>'Lookup Admin'!H265</f>
        <v>TBC</v>
      </c>
      <c r="E279" s="253" t="str">
        <f>'Lookup Admin'!G265</f>
        <v>The over all structure of the reservoir should be fit for purpose at all times to ensure any risk to its integrity is not compromised.  Consider its position and robustness (including the material it is made of) in terms of its exposure to adverse weather in a worse case scenario and livestock within its vicinity.</v>
      </c>
      <c r="F279" s="254"/>
    </row>
    <row r="280" spans="1:6" ht="30" x14ac:dyDescent="0.25">
      <c r="A280" s="28" t="str">
        <f>'Lookup Admin'!A266</f>
        <v>W4</v>
      </c>
      <c r="B280" s="28" t="str">
        <f>'Lookup Admin'!E266</f>
        <v>Are there any waste water pipes, or waste water storage tanks adjacent to the tanks/reservoirs?</v>
      </c>
      <c r="C280" s="172" t="str">
        <f>CONCATENATE('Lookup Admin'!F266," - ",'Lookup Admin'!I266)</f>
        <v>TBC - No risk</v>
      </c>
      <c r="D280" s="51" t="str">
        <f>'Lookup Admin'!H266</f>
        <v>TBC</v>
      </c>
      <c r="E280" s="253" t="str">
        <f>'Lookup Admin'!G266</f>
        <v xml:space="preserve">Waste pipes may allow their contents to leach into the soil if damaged and enter the reservoir/tank where its integrity is compromised. Assess available information for example about previous defects, the age of the pipes and their location to determine the likelihood of the hazard presented. Consider whether the pipe(s) could be relocated to lower depth ( avoiding damage) moved to reduce the contamination risk. All contractor on site should be made aware of the location of waste pipes when working on the site.  </v>
      </c>
      <c r="F280" s="254"/>
    </row>
    <row r="281" spans="1:6" ht="30" x14ac:dyDescent="0.25">
      <c r="A281" s="28" t="str">
        <f>'Lookup Admin'!A267</f>
        <v>W5</v>
      </c>
      <c r="B281" s="28" t="str">
        <f>'Lookup Admin'!E267</f>
        <v>Are there any unprotected or inadequately protected access covers and/or vents?</v>
      </c>
      <c r="C281" s="172" t="str">
        <f>CONCATENATE('Lookup Admin'!F267," - ",'Lookup Admin'!I267)</f>
        <v>TBC - No risk</v>
      </c>
      <c r="D281" s="51" t="str">
        <f>'Lookup Admin'!H267</f>
        <v>TBC</v>
      </c>
      <c r="E281" s="253" t="str">
        <f>'Lookup Admin'!G267</f>
        <v>Access covers and air vents present potential routes of ingress of water and other materials, which pose a risk of microbiological contamination and poor aesthetic quality. Vents should be checked to ensure adequate protective mesh is in place to prevent access of vermin and other wildlife, and ingress of general debris (leaves, insects, soil etc).  Entry/access covers should be of a robust material, watertight and in a state of good general repair.  There should be seals around the opening to the reservoir/tank that are in a sound state of repair (i.e. not in a state of decay, absent or do not provide an adequate seal against ingress).</v>
      </c>
      <c r="F281" s="254"/>
    </row>
    <row r="282" spans="1:6" ht="45" x14ac:dyDescent="0.25">
      <c r="A282" s="28" t="str">
        <f>'Lookup Admin'!A268</f>
        <v>W6</v>
      </c>
      <c r="B282" s="28" t="str">
        <f>'Lookup Admin'!E268</f>
        <v>Are any treated water reservoirs adequately protected against solar heat gain, vandalism (deliberate contamination of treated water and unauthorised access)?</v>
      </c>
      <c r="C282" s="172" t="str">
        <f>CONCATENATE('Lookup Admin'!F268," - ",'Lookup Admin'!I268)</f>
        <v>TBC - No risk</v>
      </c>
      <c r="D282" s="51" t="str">
        <f>'Lookup Admin'!H268</f>
        <v>TBC</v>
      </c>
      <c r="E282" s="253" t="str">
        <f>'Lookup Admin'!G268</f>
        <v xml:space="preserve">Reservoirs should be adequately protected against the risk of intentional damage. Covers and access points must be securely locked when not in use and access to these points controlled.   Check that the owner has records of all key owners. The reservoir/tank should be suitably robust in structure in a secure location.  All tanks must be insulated against solar heat gain or freezing. </v>
      </c>
      <c r="F282" s="254"/>
    </row>
    <row r="283" spans="1:6" x14ac:dyDescent="0.25">
      <c r="A283" s="28" t="str">
        <f>'Lookup Admin'!A269</f>
        <v>W7</v>
      </c>
      <c r="B283" s="28" t="str">
        <f>'Lookup Admin'!E269</f>
        <v>Is there a stock-proof fence around any inspection chambers?</v>
      </c>
      <c r="C283" s="172" t="str">
        <f>CONCATENATE('Lookup Admin'!F269," - ",'Lookup Admin'!I269)</f>
        <v>TBC - No risk</v>
      </c>
      <c r="D283" s="51" t="str">
        <f>'Lookup Admin'!H269</f>
        <v>TBC</v>
      </c>
      <c r="E283" s="253" t="str">
        <f>'Lookup Admin'!G269</f>
        <v>Inspection chambers must be adequately protected by fences that are of appropriate height, material and robustness.</v>
      </c>
      <c r="F283" s="254"/>
    </row>
    <row r="284" spans="1:6" ht="30" x14ac:dyDescent="0.25">
      <c r="A284" s="28" t="str">
        <f>'Lookup Admin'!A270</f>
        <v>W8</v>
      </c>
      <c r="B284" s="28" t="str">
        <f>'Lookup Admin'!E270</f>
        <v>Are the reservoirs regularly maintained and cleaned with appropriate records?</v>
      </c>
      <c r="C284" s="172" t="str">
        <f>CONCATENATE('Lookup Admin'!F270," - ",'Lookup Admin'!I270)</f>
        <v>TBC - No risk</v>
      </c>
      <c r="D284" s="51" t="str">
        <f>'Lookup Admin'!H270</f>
        <v>TBC</v>
      </c>
      <c r="E284" s="253" t="str">
        <f>'Lookup Admin'!G270</f>
        <v>Verbal assurance from the owner that a reservoir is regularly cleaned/maintained is not evidence in itself that the action is undertaken or that the frequency is appropriate.  Examine any available records, such as log books and/or supporting documentation such as contractual work receipts as evidence and in addition look for physical signs that covers and access points are in regular use for this purpose. Annual cleaning is recommended for a surface water supply and frequency for other sources should be determined as appropriate, based on water quality history and the current risk assessment.  Note that this question is not applicable to temporary installations / events.</v>
      </c>
      <c r="F284" s="254"/>
    </row>
    <row r="285" spans="1:6" ht="30" x14ac:dyDescent="0.25">
      <c r="A285" s="28" t="str">
        <f>'Lookup Admin'!A271</f>
        <v>W9</v>
      </c>
      <c r="B285" s="28" t="str">
        <f>'Lookup Admin'!E271</f>
        <v>Is there a regular turn over of water, such that the capacity of the storage vessel matches demand?</v>
      </c>
      <c r="C285" s="172" t="str">
        <f>CONCATENATE('Lookup Admin'!F271," - ",'Lookup Admin'!I271)</f>
        <v>TBC - No risk</v>
      </c>
      <c r="D285" s="51" t="str">
        <f>'Lookup Admin'!H271</f>
        <v>TBC</v>
      </c>
      <c r="E285" s="253" t="str">
        <f>'Lookup Admin'!G271</f>
        <v xml:space="preserve">Water which remains standing for any length of time in a holding structure will deteriorate to varying degrees depending on the conditions it is exposed to. The level of the water within the reservoir/tank should therefore rise and fall at intervals throughout each day facilitating the constant input of fresh water to the structure.    Ask the owner to what extent the water is used on a daily basis to determine whether the water turnover is adequate. </v>
      </c>
      <c r="F285" s="254"/>
    </row>
    <row r="286" spans="1:6" x14ac:dyDescent="0.25">
      <c r="A286" s="28" t="str">
        <f>'Lookup Admin'!A272</f>
        <v>W10</v>
      </c>
      <c r="B286" s="28">
        <f>'Lookup Admin'!E272</f>
        <v>0</v>
      </c>
      <c r="C286" s="172" t="str">
        <f>CONCATENATE('Lookup Admin'!F272," - ",'Lookup Admin'!I272)</f>
        <v>N/A - No risk</v>
      </c>
      <c r="D286" s="51" t="str">
        <f>'Lookup Admin'!H272</f>
        <v/>
      </c>
      <c r="E286" s="253" t="str">
        <f>'Lookup Admin'!G272</f>
        <v>No guidance available</v>
      </c>
      <c r="F286" s="254"/>
    </row>
    <row r="287" spans="1:6" x14ac:dyDescent="0.25">
      <c r="A287" s="28" t="str">
        <f>'Lookup Admin'!A273</f>
        <v>W11</v>
      </c>
      <c r="B287" s="28">
        <f>'Lookup Admin'!E273</f>
        <v>0</v>
      </c>
      <c r="C287" s="172" t="str">
        <f>CONCATENATE('Lookup Admin'!F273," - ",'Lookup Admin'!I273)</f>
        <v>N/A - No risk</v>
      </c>
      <c r="D287" s="51" t="str">
        <f>'Lookup Admin'!H273</f>
        <v/>
      </c>
      <c r="E287" s="253" t="str">
        <f>'Lookup Admin'!G273</f>
        <v>No guidance available</v>
      </c>
      <c r="F287" s="254"/>
    </row>
    <row r="288" spans="1:6" x14ac:dyDescent="0.25">
      <c r="A288" s="28" t="str">
        <f>'Lookup Admin'!A274</f>
        <v>W12</v>
      </c>
      <c r="B288" s="28">
        <f>'Lookup Admin'!E274</f>
        <v>0</v>
      </c>
      <c r="C288" s="172" t="str">
        <f>CONCATENATE('Lookup Admin'!F274," - ",'Lookup Admin'!I274)</f>
        <v>N/A - No risk</v>
      </c>
      <c r="D288" s="51" t="str">
        <f>'Lookup Admin'!H274</f>
        <v/>
      </c>
      <c r="E288" s="253" t="str">
        <f>'Lookup Admin'!G274</f>
        <v>No guidance available</v>
      </c>
      <c r="F288" s="254"/>
    </row>
    <row r="289" spans="1:6" x14ac:dyDescent="0.25">
      <c r="A289" s="255" t="str">
        <f>'Lookup Admin'!A275</f>
        <v>Section X - Premises supplied (applicable to domestic dwelling or commercial premises)</v>
      </c>
      <c r="B289" s="256"/>
      <c r="C289" s="256"/>
      <c r="D289" s="256"/>
      <c r="E289" s="256"/>
      <c r="F289" s="257"/>
    </row>
    <row r="290" spans="1:6" ht="45" x14ac:dyDescent="0.25">
      <c r="A290" s="28" t="str">
        <f>'Lookup Admin'!A276</f>
        <v>X1</v>
      </c>
      <c r="B290" s="28" t="str">
        <f>'Lookup Admin'!E276</f>
        <v>Is the drinking water supply to any customer premises (kitchen tap) supplied via a loft tank? Note; there is no need to inspect loft tanks, just ask for evidence. If no, move on to question X4.</v>
      </c>
      <c r="C290" s="172" t="str">
        <f>CONCATENATE('Lookup Admin'!F276," - ",'Lookup Admin'!I276)</f>
        <v>TBC - No risk</v>
      </c>
      <c r="D290" s="51" t="str">
        <f>'Lookup Admin'!H276</f>
        <v>TBC</v>
      </c>
      <c r="E290" s="253" t="str">
        <f>'Lookup Admin'!G276</f>
        <v xml:space="preserve">Many properties served by a private supply, particularly those on smaller supplies, will have a header tank within the property to provide sufficient water pressure for the household and also to act as a balancing tank to equalise the pressure differences experienced in the system when pumps are operating to bring water into the property. However, if the header tank is not properly constructed and protected then any material that may be present in the roof space, whether that be dust or mice or bat droppings, will have the potential to enter the tank and so contaminate the supply. If the property has a header tank which feeds the main domestic (potable) tap, usually the kitchen cold water tap, and that tank is not properly protected then the risk characterisation score should reflect the situation encountered and a “Yes” response entered, and a likelihood of 5. If the header tank is present and unprotected but does not feed the main domestic (potable) tap then the risk assessment can be moderated. If when asked the owner cannot provide the evidence to show the condition, protection and cleaning regime for the tank it must be assumed these factors are not satisfactory and there is a high likelihood of contamination. If this evidence is subsequently provided the score can be reassessed.    </v>
      </c>
      <c r="F290" s="254"/>
    </row>
    <row r="291" spans="1:6" x14ac:dyDescent="0.25">
      <c r="A291" s="28" t="str">
        <f>'Lookup Admin'!A277</f>
        <v>X2</v>
      </c>
      <c r="B291" s="28" t="str">
        <f>'Lookup Admin'!E277</f>
        <v>If yes, do all loft tanks have a robust vermin proof cover?</v>
      </c>
      <c r="C291" s="172" t="str">
        <f>CONCATENATE('Lookup Admin'!F277," - ",'Lookup Admin'!I277)</f>
        <v>TBC - No risk</v>
      </c>
      <c r="D291" s="51" t="str">
        <f>'Lookup Admin'!H277</f>
        <v>TBC</v>
      </c>
      <c r="E291" s="253" t="str">
        <f>'Lookup Admin'!G277</f>
        <v xml:space="preserve">The lid should be made of suitable material, exclude light and be tightly fitting and secure, so that birds, vermin and dust cannot get into the water.  </v>
      </c>
      <c r="F291" s="254"/>
    </row>
    <row r="292" spans="1:6" ht="30" x14ac:dyDescent="0.25">
      <c r="A292" s="28" t="str">
        <f>'Lookup Admin'!A278</f>
        <v>X3</v>
      </c>
      <c r="B292" s="28" t="str">
        <f>'Lookup Admin'!E278</f>
        <v>If yes, is there evidence the loft tanks are cleaned at least once per year?</v>
      </c>
      <c r="C292" s="172" t="str">
        <f>CONCATENATE('Lookup Admin'!F278," - ",'Lookup Admin'!I278)</f>
        <v>TBC - No risk</v>
      </c>
      <c r="D292" s="51" t="str">
        <f>'Lookup Admin'!H278</f>
        <v>TBC</v>
      </c>
      <c r="E292" s="253" t="str">
        <f>'Lookup Admin'!G278</f>
        <v>Tanks should be inspected once per year and depending on the results, an appropriate cleaning regime put in place.  Inspections and cleaning should be recorded.  Where no records are currently kept, request the person in control to set them up.</v>
      </c>
      <c r="F292" s="254"/>
    </row>
    <row r="293" spans="1:6" x14ac:dyDescent="0.25">
      <c r="A293" s="28" t="str">
        <f>'Lookup Admin'!A279</f>
        <v>X4</v>
      </c>
      <c r="B293" s="28" t="str">
        <f>'Lookup Admin'!E279</f>
        <v>Is there any lead pipe work within the properties?</v>
      </c>
      <c r="C293" s="172" t="str">
        <f>CONCATENATE('Lookup Admin'!F279," - ",'Lookup Admin'!I279)</f>
        <v>TBC - No risk</v>
      </c>
      <c r="D293" s="51" t="str">
        <f>'Lookup Admin'!H279</f>
        <v>TBC</v>
      </c>
      <c r="E293" s="253" t="str">
        <f>'Lookup Admin'!G279</f>
        <v xml:space="preserve">High levels of lead in drinking waters are usually caused by the dissolution of lead (plumbosolvency) from lead pipe work, tank linings or use of leaded alloys in water fittings. Traces of lead may also be derived from lead solder and from PVC pipes containing lead-based stabilisers. If the pipe is dull-grey and is easy to scratch leaving shiny marks then it is likely to be lead. The UK drinking water quality regulations specify a standard for lead of 10 μg/l to be met by 2013. For small water supply systems the best approach is the replacement of lead-containing materials with non-leaded alternatives. However treatment methods are available to reduce plumbosolvency. Water that has been standing in lead pipes for long periods, for example overnight, should not be drunk. In these circumstances, the tap should be run for long enough to clear the pipes before taking water for drinking or cooking. </v>
      </c>
      <c r="F293" s="254"/>
    </row>
    <row r="294" spans="1:6" x14ac:dyDescent="0.25">
      <c r="A294" s="28" t="str">
        <f>'Lookup Admin'!A280</f>
        <v>X5</v>
      </c>
      <c r="B294" s="28" t="str">
        <f>'Lookup Admin'!E280</f>
        <v>Is the water at the consumers tap clear, taste and odour-free?</v>
      </c>
      <c r="C294" s="172" t="str">
        <f>CONCATENATE('Lookup Admin'!F280," - ",'Lookup Admin'!I280)</f>
        <v>TBC - No risk</v>
      </c>
      <c r="D294" s="51" t="str">
        <f>'Lookup Admin'!H280</f>
        <v>TBC</v>
      </c>
      <c r="E294" s="253" t="str">
        <f>'Lookup Admin'!G280</f>
        <v>Drinking water should be visually clear and free of exceptional odours at the time of the visit.  If on-site turbidity tests are carried out the results should be &lt;4NTU.</v>
      </c>
      <c r="F294" s="254"/>
    </row>
    <row r="295" spans="1:6" ht="30" x14ac:dyDescent="0.25">
      <c r="A295" s="28" t="str">
        <f>'Lookup Admin'!A281</f>
        <v>X6</v>
      </c>
      <c r="B295" s="28" t="str">
        <f>'Lookup Admin'!E281</f>
        <v>Is there adequate backflow protection for any rainwater harvesting systems in place at any of the properties?</v>
      </c>
      <c r="C295" s="172" t="str">
        <f>CONCATENATE('Lookup Admin'!F281," - ",'Lookup Admin'!I281)</f>
        <v>TBC - No risk</v>
      </c>
      <c r="D295" s="51" t="str">
        <f>'Lookup Admin'!H281</f>
        <v>TBC</v>
      </c>
      <c r="E295" s="253" t="str">
        <f>'Lookup Admin'!G281</f>
        <v>In recent years, rainwater harvesting systems are becoming more prevalent and are often fitted to new build properties by design.  There are guidelines about their installation to ensure that there is no risk of contaminating other drinking water supplies to the property which the harvesting system is designed to augment (see BS 8515 - Rainwater harvesting systems Code of Practice ). Where a rainwater harvesting system is installed, the pipe work should be separate to the private supply (no cross-connections), should be clearly labelled, and there should be an air gap (or other suitable backflow protection) where the private drinking supply connects to any chamber which also has a rainwater supply.  Where the source to a property is originally public water supplies (i.e. a private distribution system) these requirements are covered by the Water Fittings Regulations 1999, which the local water undertaker has a duty to enforce. Otherwise for a private water supply if there is a rainwater harvesting system installed and the consumer is experiencing taste, odour, discolouration or other aspects of water quality with their drinking water then the Local Authority should ask for records of the system installation to determine that there is no risk of cross contamination.</v>
      </c>
      <c r="F295" s="254"/>
    </row>
    <row r="296" spans="1:6" x14ac:dyDescent="0.25">
      <c r="A296" s="28" t="str">
        <f>'Lookup Admin'!A282</f>
        <v>X7</v>
      </c>
      <c r="B296" s="28">
        <f>'Lookup Admin'!E282</f>
        <v>0</v>
      </c>
      <c r="C296" s="172" t="str">
        <f>CONCATENATE('Lookup Admin'!F282," - ",'Lookup Admin'!I282)</f>
        <v>N/A - No risk</v>
      </c>
      <c r="D296" s="51" t="str">
        <f>'Lookup Admin'!H282</f>
        <v/>
      </c>
      <c r="E296" s="253" t="str">
        <f>'Lookup Admin'!G282</f>
        <v>No guidance available</v>
      </c>
      <c r="F296" s="254"/>
    </row>
    <row r="297" spans="1:6" x14ac:dyDescent="0.25">
      <c r="A297" s="28" t="str">
        <f>'Lookup Admin'!A283</f>
        <v>X8</v>
      </c>
      <c r="B297" s="28">
        <f>'Lookup Admin'!E283</f>
        <v>0</v>
      </c>
      <c r="C297" s="172" t="str">
        <f>CONCATENATE('Lookup Admin'!F283," - ",'Lookup Admin'!I283)</f>
        <v>N/A - No risk</v>
      </c>
      <c r="D297" s="51" t="str">
        <f>'Lookup Admin'!H283</f>
        <v/>
      </c>
      <c r="E297" s="253" t="str">
        <f>'Lookup Admin'!G283</f>
        <v>No guidance available</v>
      </c>
      <c r="F297" s="254"/>
    </row>
    <row r="298" spans="1:6" x14ac:dyDescent="0.25">
      <c r="A298" s="28" t="str">
        <f>'Lookup Admin'!A284</f>
        <v>X9</v>
      </c>
      <c r="B298" s="28">
        <f>'Lookup Admin'!E284</f>
        <v>0</v>
      </c>
      <c r="C298" s="172" t="str">
        <f>CONCATENATE('Lookup Admin'!F284," - ",'Lookup Admin'!I284)</f>
        <v>N/A - No risk</v>
      </c>
      <c r="D298" s="51" t="str">
        <f>'Lookup Admin'!H284</f>
        <v/>
      </c>
      <c r="E298" s="253" t="str">
        <f>'Lookup Admin'!G284</f>
        <v>No guidance available</v>
      </c>
      <c r="F298" s="254"/>
    </row>
    <row r="299" spans="1:6" x14ac:dyDescent="0.25">
      <c r="A299" s="255" t="str">
        <f>'Lookup Admin'!A285</f>
        <v>Section Y - Point of use devices ( i.e individual property treatment systems such as UV systems, filter, membrane, Reverse osmosis (RO) under the sink)</v>
      </c>
      <c r="B299" s="256"/>
      <c r="C299" s="256"/>
      <c r="D299" s="256"/>
      <c r="E299" s="256"/>
      <c r="F299" s="257"/>
    </row>
    <row r="300" spans="1:6" ht="30" x14ac:dyDescent="0.25">
      <c r="A300" s="28" t="str">
        <f>'Lookup Admin'!A286</f>
        <v>Y1</v>
      </c>
      <c r="B300" s="28" t="str">
        <f>'Lookup Admin'!E286</f>
        <v>Is the treatment system maintained to the manufacturer's instructions (filter changeover, cleaning)?</v>
      </c>
      <c r="C300" s="172" t="str">
        <f>CONCATENATE('Lookup Admin'!F286," - ",'Lookup Admin'!I286)</f>
        <v>TBC - No risk</v>
      </c>
      <c r="D300" s="51" t="str">
        <f>'Lookup Admin'!H286</f>
        <v>TBC</v>
      </c>
      <c r="E300" s="253" t="str">
        <f>'Lookup Admin'!G286</f>
        <v xml:space="preserve">A point of use (POU) device is a property specific treatment device. The manufacturers of each treatment unit will specify the frequency and type of maintenance required.  Ask the owner for evidence that this is being adhered to.   </v>
      </c>
      <c r="F300" s="254"/>
    </row>
    <row r="301" spans="1:6" ht="30" x14ac:dyDescent="0.25">
      <c r="A301" s="28" t="str">
        <f>'Lookup Admin'!A287</f>
        <v>Y2</v>
      </c>
      <c r="B301" s="28" t="str">
        <f>'Lookup Admin'!E287</f>
        <v>Is the design of the individual treatment system appropriate for the nature of  the raw water quality?</v>
      </c>
      <c r="C301" s="172" t="str">
        <f>CONCATENATE('Lookup Admin'!F287," - ",'Lookup Admin'!I287)</f>
        <v>TBC - No risk</v>
      </c>
      <c r="D301" s="51" t="str">
        <f>'Lookup Admin'!H287</f>
        <v>TBC</v>
      </c>
      <c r="E301" s="253" t="str">
        <f>'Lookup Admin'!G287</f>
        <v xml:space="preserve">The water quality at each premises will determine the required point of use treatment dependant on the contaminant that the unit should remove or inactivate. Ask for evidence that the unit(s) is designed for the property. </v>
      </c>
      <c r="F301" s="254"/>
    </row>
    <row r="302" spans="1:6" x14ac:dyDescent="0.25">
      <c r="A302" s="28" t="str">
        <f>'Lookup Admin'!A288</f>
        <v>Y3</v>
      </c>
      <c r="B302" s="28">
        <f>'Lookup Admin'!E288</f>
        <v>0</v>
      </c>
      <c r="C302" s="172" t="str">
        <f>CONCATENATE('Lookup Admin'!F288," - ",'Lookup Admin'!I288)</f>
        <v>N/A - No risk</v>
      </c>
      <c r="D302" s="51" t="str">
        <f>'Lookup Admin'!H288</f>
        <v/>
      </c>
      <c r="E302" s="253" t="str">
        <f>'Lookup Admin'!G288</f>
        <v>No guidance available</v>
      </c>
      <c r="F302" s="254"/>
    </row>
    <row r="303" spans="1:6" x14ac:dyDescent="0.25">
      <c r="A303" s="28" t="str">
        <f>'Lookup Admin'!A289</f>
        <v>Y4</v>
      </c>
      <c r="B303" s="28">
        <f>'Lookup Admin'!E289</f>
        <v>0</v>
      </c>
      <c r="C303" s="172" t="str">
        <f>CONCATENATE('Lookup Admin'!F289," - ",'Lookup Admin'!I289)</f>
        <v>N/A - No risk</v>
      </c>
      <c r="D303" s="51" t="str">
        <f>'Lookup Admin'!H289</f>
        <v/>
      </c>
      <c r="E303" s="253" t="str">
        <f>'Lookup Admin'!G289</f>
        <v>No guidance available</v>
      </c>
      <c r="F303" s="254"/>
    </row>
    <row r="304" spans="1:6" x14ac:dyDescent="0.25">
      <c r="A304" s="28" t="str">
        <f>'Lookup Admin'!A290</f>
        <v>Y5</v>
      </c>
      <c r="B304" s="28">
        <f>'Lookup Admin'!E290</f>
        <v>0</v>
      </c>
      <c r="C304" s="172" t="str">
        <f>CONCATENATE('Lookup Admin'!F290," - ",'Lookup Admin'!I290)</f>
        <v>N/A - No risk</v>
      </c>
      <c r="D304" s="51" t="str">
        <f>'Lookup Admin'!H290</f>
        <v/>
      </c>
      <c r="E304" s="253" t="str">
        <f>'Lookup Admin'!G290</f>
        <v>No guidance available</v>
      </c>
      <c r="F304" s="254"/>
    </row>
    <row r="305" spans="1:6" x14ac:dyDescent="0.25">
      <c r="A305" s="255" t="str">
        <f>'Lookup Admin'!A291</f>
        <v>Section Z - MANAGEMENT &amp; CONTROL:   To determine the risk rating for this section, answer questions Z2 to Z27 to inform the answer to Z1.There should only one risk rating for this section in Z1.</v>
      </c>
      <c r="B305" s="256"/>
      <c r="C305" s="256"/>
      <c r="D305" s="256"/>
      <c r="E305" s="256"/>
      <c r="F305" s="257"/>
    </row>
    <row r="306" spans="1:6" ht="45" x14ac:dyDescent="0.25">
      <c r="A306" s="28" t="str">
        <f>'Lookup Admin'!A292</f>
        <v>Z1</v>
      </c>
      <c r="B306" s="28" t="str">
        <f>'Lookup Admin'!E292</f>
        <v>CONFIDENCE IN MANAGEMENT?    To determine the risk rating for this section, answer questions Z2 to Z27 to inform the answer to Z1.There should only one risk rating for this section in Z1.</v>
      </c>
      <c r="C306" s="172" t="str">
        <f>CONCATENATE('Lookup Admin'!F292," - ",'Lookup Admin'!I292)</f>
        <v>TBC - No risk</v>
      </c>
      <c r="D306" s="51" t="str">
        <f>'Lookup Admin'!H292</f>
        <v>TBC</v>
      </c>
      <c r="E306" s="253" t="str">
        <f>'Lookup Admin'!G292</f>
        <v>No guidance available</v>
      </c>
      <c r="F306" s="254"/>
    </row>
    <row r="307" spans="1:6" ht="30" x14ac:dyDescent="0.25">
      <c r="A307" s="28" t="str">
        <f>'Lookup Admin'!A293</f>
        <v>Z2</v>
      </c>
      <c r="B307" s="28" t="str">
        <f>'Lookup Admin'!E293</f>
        <v>Are records kept of key checks e.g. Equipment maintenance, site inspections, on-site tests, etc</v>
      </c>
      <c r="C307" s="172" t="str">
        <f>CONCATENATE('Lookup Admin'!F293," - ",'Lookup Admin'!I293)</f>
        <v xml:space="preserve"> - </v>
      </c>
      <c r="D307" s="51">
        <f>'Lookup Admin'!H293</f>
        <v>0</v>
      </c>
      <c r="E307" s="253" t="str">
        <f>'Lookup Admin'!G293</f>
        <v>No guidance available</v>
      </c>
      <c r="F307" s="254"/>
    </row>
    <row r="308" spans="1:6" ht="30" x14ac:dyDescent="0.25">
      <c r="A308" s="28" t="str">
        <f>'Lookup Admin'!A294</f>
        <v>Z3</v>
      </c>
      <c r="B308" s="28" t="str">
        <f>'Lookup Admin'!E294</f>
        <v>Are there written procedures for the operation and maintenance of equipment?</v>
      </c>
      <c r="C308" s="172" t="str">
        <f>CONCATENATE('Lookup Admin'!F294," - ",'Lookup Admin'!I294)</f>
        <v xml:space="preserve"> - </v>
      </c>
      <c r="D308" s="51">
        <f>'Lookup Admin'!H294</f>
        <v>0</v>
      </c>
      <c r="E308" s="253" t="str">
        <f>'Lookup Admin'!G294</f>
        <v>No guidance available</v>
      </c>
      <c r="F308" s="254"/>
    </row>
    <row r="309" spans="1:6" ht="30" x14ac:dyDescent="0.25">
      <c r="A309" s="28" t="str">
        <f>'Lookup Admin'!A295</f>
        <v>Z4</v>
      </c>
      <c r="B309" s="28" t="str">
        <f>'Lookup Admin'!E295</f>
        <v>Are there procedures for responding to alarms, monitors, on-site tests?</v>
      </c>
      <c r="C309" s="172" t="str">
        <f>CONCATENATE('Lookup Admin'!F295," - ",'Lookup Admin'!I295)</f>
        <v xml:space="preserve"> - </v>
      </c>
      <c r="D309" s="51">
        <f>'Lookup Admin'!H295</f>
        <v>0</v>
      </c>
      <c r="E309" s="253" t="str">
        <f>'Lookup Admin'!G295</f>
        <v>No guidance available</v>
      </c>
      <c r="F309" s="254"/>
    </row>
    <row r="310" spans="1:6" ht="30" x14ac:dyDescent="0.25">
      <c r="A310" s="28" t="str">
        <f>'Lookup Admin'!A296</f>
        <v>Z5</v>
      </c>
      <c r="B310" s="28" t="str">
        <f>'Lookup Admin'!E296</f>
        <v>Is there a written procedure for installations, pipe repairs and maintenance to protect against microbial contamination?</v>
      </c>
      <c r="C310" s="172" t="str">
        <f>CONCATENATE('Lookup Admin'!F296," - ",'Lookup Admin'!I296)</f>
        <v xml:space="preserve"> - </v>
      </c>
      <c r="D310" s="51">
        <f>'Lookup Admin'!H296</f>
        <v>0</v>
      </c>
      <c r="E310" s="253" t="str">
        <f>'Lookup Admin'!G296</f>
        <v>No guidance available</v>
      </c>
      <c r="F310" s="254"/>
    </row>
    <row r="311" spans="1:6" ht="30" x14ac:dyDescent="0.25">
      <c r="A311" s="28" t="str">
        <f>'Lookup Admin'!A297</f>
        <v>Z6</v>
      </c>
      <c r="B311" s="28" t="str">
        <f>'Lookup Admin'!E297</f>
        <v>Do operators have adequate (even if informal) general hygiene awareness?</v>
      </c>
      <c r="C311" s="172" t="str">
        <f>CONCATENATE('Lookup Admin'!F297," - ",'Lookup Admin'!I297)</f>
        <v xml:space="preserve"> - </v>
      </c>
      <c r="D311" s="51">
        <f>'Lookup Admin'!H297</f>
        <v>0</v>
      </c>
      <c r="E311" s="253" t="str">
        <f>'Lookup Admin'!G297</f>
        <v>No guidance available</v>
      </c>
      <c r="F311" s="254"/>
    </row>
    <row r="312" spans="1:6" ht="30" x14ac:dyDescent="0.25">
      <c r="A312" s="28" t="str">
        <f>'Lookup Admin'!A298</f>
        <v>Z7</v>
      </c>
      <c r="B312" s="28" t="str">
        <f>'Lookup Admin'!E298</f>
        <v>Is there a documented procedure for operation of valves including authorisation?</v>
      </c>
      <c r="C312" s="172" t="str">
        <f>CONCATENATE('Lookup Admin'!F298," - ",'Lookup Admin'!I298)</f>
        <v xml:space="preserve"> - </v>
      </c>
      <c r="D312" s="51">
        <f>'Lookup Admin'!H298</f>
        <v>0</v>
      </c>
      <c r="E312" s="253" t="str">
        <f>'Lookup Admin'!G298</f>
        <v>No guidance available</v>
      </c>
      <c r="F312" s="254"/>
    </row>
    <row r="313" spans="1:6" x14ac:dyDescent="0.25">
      <c r="A313" s="28" t="str">
        <f>'Lookup Admin'!A299</f>
        <v>Z8</v>
      </c>
      <c r="B313" s="28" t="str">
        <f>'Lookup Admin'!E299</f>
        <v>Are there any records of reservoir cleaning and maintenance?</v>
      </c>
      <c r="C313" s="172" t="str">
        <f>CONCATENATE('Lookup Admin'!F299," - ",'Lookup Admin'!I299)</f>
        <v xml:space="preserve"> - </v>
      </c>
      <c r="D313" s="51">
        <f>'Lookup Admin'!H299</f>
        <v>0</v>
      </c>
      <c r="E313" s="253" t="str">
        <f>'Lookup Admin'!G299</f>
        <v>No guidance available</v>
      </c>
      <c r="F313" s="254"/>
    </row>
    <row r="314" spans="1:6" ht="30" x14ac:dyDescent="0.25">
      <c r="A314" s="28" t="str">
        <f>'Lookup Admin'!A300</f>
        <v>Z9</v>
      </c>
      <c r="B314" s="28" t="str">
        <f>'Lookup Admin'!E300</f>
        <v>Are the records checked to ensure the required maintenance and checks have been carried out satisfactorily?</v>
      </c>
      <c r="C314" s="172" t="str">
        <f>CONCATENATE('Lookup Admin'!F300," - ",'Lookup Admin'!I300)</f>
        <v xml:space="preserve"> - </v>
      </c>
      <c r="D314" s="51">
        <f>'Lookup Admin'!H300</f>
        <v>0</v>
      </c>
      <c r="E314" s="253" t="str">
        <f>'Lookup Admin'!G300</f>
        <v>No guidance available</v>
      </c>
      <c r="F314" s="254"/>
    </row>
    <row r="315" spans="1:6" ht="30" x14ac:dyDescent="0.25">
      <c r="A315" s="28" t="str">
        <f>'Lookup Admin'!A301</f>
        <v>Z10</v>
      </c>
      <c r="B315" s="28" t="str">
        <f>'Lookup Admin'!E301</f>
        <v>Is there a stock control process for any chemicals used to ensure their continuous availability?</v>
      </c>
      <c r="C315" s="172" t="str">
        <f>CONCATENATE('Lookup Admin'!F301," - ",'Lookup Admin'!I301)</f>
        <v xml:space="preserve"> - </v>
      </c>
      <c r="D315" s="51">
        <f>'Lookup Admin'!H301</f>
        <v>0</v>
      </c>
      <c r="E315" s="253" t="str">
        <f>'Lookup Admin'!G301</f>
        <v>No guidance available</v>
      </c>
      <c r="F315" s="254"/>
    </row>
    <row r="316" spans="1:6" ht="30" x14ac:dyDescent="0.25">
      <c r="A316" s="28" t="str">
        <f>'Lookup Admin'!A302</f>
        <v>Z11</v>
      </c>
      <c r="B316" s="28" t="str">
        <f>'Lookup Admin'!E302</f>
        <v>Is there a stock control process for any key spare parts/equipment?</v>
      </c>
      <c r="C316" s="172" t="str">
        <f>CONCATENATE('Lookup Admin'!F302," - ",'Lookup Admin'!I302)</f>
        <v xml:space="preserve"> - </v>
      </c>
      <c r="D316" s="51">
        <f>'Lookup Admin'!H302</f>
        <v>0</v>
      </c>
      <c r="E316" s="253" t="str">
        <f>'Lookup Admin'!G302</f>
        <v>No guidance available</v>
      </c>
      <c r="F316" s="254"/>
    </row>
    <row r="317" spans="1:6" ht="30" x14ac:dyDescent="0.25">
      <c r="A317" s="28" t="str">
        <f>'Lookup Admin'!A303</f>
        <v>Z12</v>
      </c>
      <c r="B317" s="28" t="str">
        <f>'Lookup Admin'!E303</f>
        <v>Is there a documented contingency plan in the event of power failure, equipment failure?</v>
      </c>
      <c r="C317" s="172" t="str">
        <f>CONCATENATE('Lookup Admin'!F303," - ",'Lookup Admin'!I303)</f>
        <v xml:space="preserve"> - </v>
      </c>
      <c r="D317" s="51">
        <f>'Lookup Admin'!H303</f>
        <v>0</v>
      </c>
      <c r="E317" s="253" t="str">
        <f>'Lookup Admin'!G303</f>
        <v>No guidance available</v>
      </c>
      <c r="F317" s="254"/>
    </row>
    <row r="318" spans="1:6" ht="30" x14ac:dyDescent="0.25">
      <c r="A318" s="28" t="str">
        <f>'Lookup Admin'!A304</f>
        <v>Z13</v>
      </c>
      <c r="B318" s="28" t="str">
        <f>'Lookup Admin'!E304</f>
        <v>Is the person nominated to manage the supply trained to run and maintain the supply?</v>
      </c>
      <c r="C318" s="172" t="str">
        <f>CONCATENATE('Lookup Admin'!F304," - ",'Lookup Admin'!I304)</f>
        <v xml:space="preserve"> - </v>
      </c>
      <c r="D318" s="51">
        <f>'Lookup Admin'!H304</f>
        <v>0</v>
      </c>
      <c r="E318" s="253" t="str">
        <f>'Lookup Admin'!G304</f>
        <v>No guidance available</v>
      </c>
      <c r="F318" s="254"/>
    </row>
    <row r="319" spans="1:6" ht="30" x14ac:dyDescent="0.25">
      <c r="A319" s="28" t="str">
        <f>'Lookup Admin'!A305</f>
        <v>Z14</v>
      </c>
      <c r="B319" s="28" t="str">
        <f>'Lookup Admin'!E305</f>
        <v>Is there a nominated person to run the supply when the above person is unavailable?</v>
      </c>
      <c r="C319" s="172" t="str">
        <f>CONCATENATE('Lookup Admin'!F305," - ",'Lookup Admin'!I305)</f>
        <v xml:space="preserve"> - </v>
      </c>
      <c r="D319" s="51">
        <f>'Lookup Admin'!H305</f>
        <v>0</v>
      </c>
      <c r="E319" s="253" t="str">
        <f>'Lookup Admin'!G305</f>
        <v>No guidance available</v>
      </c>
      <c r="F319" s="254"/>
    </row>
    <row r="320" spans="1:6" ht="30" x14ac:dyDescent="0.25">
      <c r="A320" s="28" t="str">
        <f>'Lookup Admin'!A306</f>
        <v>Z15</v>
      </c>
      <c r="B320" s="28" t="str">
        <f>'Lookup Admin'!E306</f>
        <v>Is there a documented system to report emergencies to management/owner of supply?</v>
      </c>
      <c r="C320" s="172" t="str">
        <f>CONCATENATE('Lookup Admin'!F306," - ",'Lookup Admin'!I306)</f>
        <v xml:space="preserve"> - </v>
      </c>
      <c r="D320" s="51">
        <f>'Lookup Admin'!H306</f>
        <v>0</v>
      </c>
      <c r="E320" s="253" t="str">
        <f>'Lookup Admin'!G306</f>
        <v>No guidance available</v>
      </c>
      <c r="F320" s="254"/>
    </row>
    <row r="321" spans="1:6" ht="30" x14ac:dyDescent="0.25">
      <c r="A321" s="28" t="str">
        <f>'Lookup Admin'!A307</f>
        <v>Z16</v>
      </c>
      <c r="B321" s="28" t="str">
        <f>'Lookup Admin'!E307</f>
        <v>Are there calibration schedules in place for key dosing and monitoring equipment?</v>
      </c>
      <c r="C321" s="172" t="str">
        <f>CONCATENATE('Lookup Admin'!F307," - ",'Lookup Admin'!I307)</f>
        <v xml:space="preserve"> - </v>
      </c>
      <c r="D321" s="51">
        <f>'Lookup Admin'!H307</f>
        <v>0</v>
      </c>
      <c r="E321" s="253" t="str">
        <f>'Lookup Admin'!G307</f>
        <v>No guidance available</v>
      </c>
      <c r="F321" s="254"/>
    </row>
    <row r="322" spans="1:6" ht="30" x14ac:dyDescent="0.25">
      <c r="A322" s="28" t="str">
        <f>'Lookup Admin'!A308</f>
        <v>Z17</v>
      </c>
      <c r="B322" s="28" t="str">
        <f>'Lookup Admin'!E308</f>
        <v>Is there a weekly site inspection to check for changes (e.g. Dead sheep, broken fence)?</v>
      </c>
      <c r="C322" s="172" t="str">
        <f>CONCATENATE('Lookup Admin'!F308," - ",'Lookup Admin'!I308)</f>
        <v xml:space="preserve"> - </v>
      </c>
      <c r="D322" s="51">
        <f>'Lookup Admin'!H308</f>
        <v>0</v>
      </c>
      <c r="E322" s="253" t="str">
        <f>'Lookup Admin'!G308</f>
        <v>No guidance available</v>
      </c>
      <c r="F322" s="254"/>
    </row>
    <row r="323" spans="1:6" ht="30" x14ac:dyDescent="0.25">
      <c r="A323" s="28" t="str">
        <f>'Lookup Admin'!A309</f>
        <v>Z18</v>
      </c>
      <c r="B323" s="28" t="str">
        <f>'Lookup Admin'!E309</f>
        <v>Are there appropriate procedures for rectifying customer complaints?</v>
      </c>
      <c r="C323" s="172" t="str">
        <f>CONCATENATE('Lookup Admin'!F309," - ",'Lookup Admin'!I309)</f>
        <v xml:space="preserve"> - </v>
      </c>
      <c r="D323" s="51">
        <f>'Lookup Admin'!H309</f>
        <v>0</v>
      </c>
      <c r="E323" s="253" t="str">
        <f>'Lookup Admin'!G309</f>
        <v>No guidance available</v>
      </c>
      <c r="F323" s="254"/>
    </row>
    <row r="324" spans="1:6" ht="30" x14ac:dyDescent="0.25">
      <c r="A324" s="28" t="str">
        <f>'Lookup Admin'!A310</f>
        <v>Z19</v>
      </c>
      <c r="B324" s="28" t="str">
        <f>'Lookup Admin'!E310</f>
        <v>Are there procedures and records in place to inform the LA of any changes to the risk assessment?</v>
      </c>
      <c r="C324" s="172" t="str">
        <f>CONCATENATE('Lookup Admin'!F310," - ",'Lookup Admin'!I310)</f>
        <v xml:space="preserve"> - </v>
      </c>
      <c r="D324" s="51">
        <f>'Lookup Admin'!H310</f>
        <v>0</v>
      </c>
      <c r="E324" s="253" t="str">
        <f>'Lookup Admin'!G310</f>
        <v>No guidance available</v>
      </c>
      <c r="F324" s="254"/>
    </row>
    <row r="325" spans="1:6" ht="30" x14ac:dyDescent="0.25">
      <c r="A325" s="28" t="str">
        <f>'Lookup Admin'!A311</f>
        <v>Z20</v>
      </c>
      <c r="B325" s="28" t="str">
        <f>'Lookup Admin'!E311</f>
        <v>If a risk assessment has previously been carried out, is there a plan for delivering the required improvements?</v>
      </c>
      <c r="C325" s="172" t="str">
        <f>CONCATENATE('Lookup Admin'!F311," - ",'Lookup Admin'!I311)</f>
        <v xml:space="preserve"> - </v>
      </c>
      <c r="D325" s="51">
        <f>'Lookup Admin'!H311</f>
        <v>0</v>
      </c>
      <c r="E325" s="253" t="str">
        <f>'Lookup Admin'!G311</f>
        <v>No guidance available</v>
      </c>
      <c r="F325" s="254"/>
    </row>
    <row r="326" spans="1:6" ht="30" x14ac:dyDescent="0.25">
      <c r="A326" s="28" t="str">
        <f>'Lookup Admin'!A312</f>
        <v>Z21</v>
      </c>
      <c r="B326" s="28" t="str">
        <f>'Lookup Admin'!E312</f>
        <v xml:space="preserve">Is there a detailed plan of the site including details of source, tanks, distribution pipes, valves (material, age) etc. </v>
      </c>
      <c r="C326" s="172" t="str">
        <f>CONCATENATE('Lookup Admin'!F312," - ",'Lookup Admin'!I312)</f>
        <v xml:space="preserve"> - </v>
      </c>
      <c r="D326" s="51">
        <f>'Lookup Admin'!H312</f>
        <v>0</v>
      </c>
      <c r="E326" s="253" t="str">
        <f>'Lookup Admin'!G312</f>
        <v>No guidance available</v>
      </c>
      <c r="F326" s="254"/>
    </row>
    <row r="327" spans="1:6" x14ac:dyDescent="0.25">
      <c r="A327" s="28" t="str">
        <f>'Lookup Admin'!A313</f>
        <v>Z22</v>
      </c>
      <c r="B327" s="28" t="str">
        <f>'Lookup Admin'!E313</f>
        <v>Is there a documented contingency for the supply running out?</v>
      </c>
      <c r="C327" s="172" t="str">
        <f>CONCATENATE('Lookup Admin'!F313," - ",'Lookup Admin'!I313)</f>
        <v xml:space="preserve"> - </v>
      </c>
      <c r="D327" s="51">
        <f>'Lookup Admin'!H313</f>
        <v>0</v>
      </c>
      <c r="E327" s="253" t="str">
        <f>'Lookup Admin'!G313</f>
        <v>No guidance available</v>
      </c>
      <c r="F327" s="254"/>
    </row>
    <row r="328" spans="1:6" ht="45" x14ac:dyDescent="0.25">
      <c r="A328" s="28" t="str">
        <f>'Lookup Admin'!A314</f>
        <v>Z23</v>
      </c>
      <c r="B328" s="28" t="str">
        <f>'Lookup Admin'!E314</f>
        <v>Do the treatment chemicals and materials conform to Regulation 5? Have all new installations since 2010 complied with Regulation 5 (or equivalent in Wales) – products and processes</v>
      </c>
      <c r="C328" s="172" t="str">
        <f>CONCATENATE('Lookup Admin'!F314," - ",'Lookup Admin'!I314)</f>
        <v xml:space="preserve"> - </v>
      </c>
      <c r="D328" s="51">
        <f>'Lookup Admin'!H314</f>
        <v>0</v>
      </c>
      <c r="E328" s="253" t="str">
        <f>'Lookup Admin'!G314</f>
        <v>No guidance available</v>
      </c>
      <c r="F328" s="254"/>
    </row>
    <row r="329" spans="1:6" ht="45" x14ac:dyDescent="0.25">
      <c r="A329" s="28" t="str">
        <f>'Lookup Admin'!A315</f>
        <v>Z24</v>
      </c>
      <c r="B329" s="28" t="str">
        <f>'Lookup Admin'!E315</f>
        <v>Do all materials involved in the distribution system conform to Regulation 5? Have all new installations since 2010 complied with Regulation 5 (or equivalent in Wales) – products and processes?</v>
      </c>
      <c r="C329" s="172" t="str">
        <f>CONCATENATE('Lookup Admin'!F315," - ",'Lookup Admin'!I315)</f>
        <v xml:space="preserve"> - </v>
      </c>
      <c r="D329" s="51">
        <f>'Lookup Admin'!H315</f>
        <v>0</v>
      </c>
      <c r="E329" s="253" t="str">
        <f>'Lookup Admin'!G315</f>
        <v>No guidance available</v>
      </c>
      <c r="F329" s="254"/>
    </row>
    <row r="330" spans="1:6" ht="30" x14ac:dyDescent="0.25">
      <c r="A330" s="28" t="str">
        <f>'Lookup Admin'!A316</f>
        <v>Z25</v>
      </c>
      <c r="B330" s="28" t="str">
        <f>'Lookup Admin'!E316</f>
        <v>Is there a documented procedure for carrying out mains tappings (making new connections into pipes)?</v>
      </c>
      <c r="C330" s="172" t="str">
        <f>CONCATENATE('Lookup Admin'!F316," - ",'Lookup Admin'!I316)</f>
        <v xml:space="preserve"> - </v>
      </c>
      <c r="D330" s="51">
        <f>'Lookup Admin'!H316</f>
        <v>0</v>
      </c>
      <c r="E330" s="253" t="str">
        <f>'Lookup Admin'!G316</f>
        <v>No guidance available</v>
      </c>
      <c r="F330" s="254"/>
    </row>
    <row r="331" spans="1:6" ht="45" x14ac:dyDescent="0.25">
      <c r="A331" s="28" t="str">
        <f>'Lookup Admin'!A317</f>
        <v>Z26</v>
      </c>
      <c r="B331" s="28" t="str">
        <f>'Lookup Admin'!E317</f>
        <v>Are persons carrying out this work competent and trained in this procedure?(e.g. approved by a water company or part of the Water Safe Scheme)?</v>
      </c>
      <c r="C331" s="172" t="str">
        <f>CONCATENATE('Lookup Admin'!F317," - ",'Lookup Admin'!I317)</f>
        <v xml:space="preserve"> - </v>
      </c>
      <c r="D331" s="51">
        <f>'Lookup Admin'!H317</f>
        <v>0</v>
      </c>
      <c r="E331" s="253" t="str">
        <f>'Lookup Admin'!G317</f>
        <v>No guidance available</v>
      </c>
      <c r="F331" s="254"/>
    </row>
    <row r="332" spans="1:6" ht="30" x14ac:dyDescent="0.25">
      <c r="A332" s="28" t="str">
        <f>'Lookup Admin'!A318</f>
        <v>Z27</v>
      </c>
      <c r="B332" s="28" t="str">
        <f>'Lookup Admin'!E318</f>
        <v>Any additional site specific hazard(s) associated with management</v>
      </c>
      <c r="C332" s="172" t="str">
        <f>CONCATENATE('Lookup Admin'!F318," - ",'Lookup Admin'!I318)</f>
        <v xml:space="preserve"> - </v>
      </c>
      <c r="D332" s="51">
        <f>'Lookup Admin'!H318</f>
        <v>0</v>
      </c>
      <c r="E332" s="253" t="str">
        <f>'Lookup Admin'!G318</f>
        <v>No guidance available</v>
      </c>
      <c r="F332" s="254"/>
    </row>
  </sheetData>
  <sheetProtection algorithmName="SHA-512" hashValue="cfI0WyCnNt2MQ/DCJUqZNWp+Xh89Ya94KFTNcoswO8hxE8wpPJUwCm1i/xvBZV4cjs8PCA90Kw0cJwtPKkppLA==" saltValue="EtM/92IheFp9Kblrn9JLrw==" spinCount="100000" sheet="1" objects="1" scenarios="1" formatCells="0" formatColumns="0" formatRows="0" sort="0" autoFilter="0"/>
  <protectedRanges>
    <protectedRange password="9828" sqref="A15:D332 E15:E22 E23:F23 E24:E37 E38:F38 E39:E47 E48:F48 E49:E64 E65:F65 E66:E82 E83:F83 E84:E92 E93:F93 E94:E101 E102:F102 E103:E110 E111:F111 E112:E116 E117:F117 E118:E126 E127:F127 E128:E136 E137:F137 E138:E146 E147:F147 E148:E156 E157:F157 E158:E173 E174:F174 E175:E181 E182:F182 E183:E188 E189:F189 E190:E198 E199:F199 E200:E211 E212:F212 E213:E220 E221:F221 E222:E229 E230:F230 E231:E243 E244:F244 E245:E252 E253:F253 E254:E275 E276:F276 E277:E288 E289:F289 E290:E298 E299:F299 E300:E304 E305:F305 E306:E332" name="Range1"/>
  </protectedRanges>
  <autoFilter ref="A15:F15" xr:uid="{00000000-0009-0000-0000-000004000000}">
    <filterColumn colId="4" showButton="0"/>
  </autoFilter>
  <mergeCells count="324">
    <mergeCell ref="E329:F329"/>
    <mergeCell ref="E330:F330"/>
    <mergeCell ref="E331:F331"/>
    <mergeCell ref="E332:F332"/>
    <mergeCell ref="E324:F324"/>
    <mergeCell ref="E325:F325"/>
    <mergeCell ref="E326:F326"/>
    <mergeCell ref="E327:F327"/>
    <mergeCell ref="E328:F328"/>
    <mergeCell ref="E319:F319"/>
    <mergeCell ref="E320:F320"/>
    <mergeCell ref="E321:F321"/>
    <mergeCell ref="E322:F322"/>
    <mergeCell ref="E323:F323"/>
    <mergeCell ref="E314:F314"/>
    <mergeCell ref="E315:F315"/>
    <mergeCell ref="E316:F316"/>
    <mergeCell ref="E317:F317"/>
    <mergeCell ref="E318:F318"/>
    <mergeCell ref="E309:F309"/>
    <mergeCell ref="E310:F310"/>
    <mergeCell ref="E311:F311"/>
    <mergeCell ref="E312:F312"/>
    <mergeCell ref="E313:F313"/>
    <mergeCell ref="E303:F303"/>
    <mergeCell ref="E304:F304"/>
    <mergeCell ref="E306:F306"/>
    <mergeCell ref="E307:F307"/>
    <mergeCell ref="E308:F308"/>
    <mergeCell ref="A305:F305"/>
    <mergeCell ref="E298:F298"/>
    <mergeCell ref="A299:F299"/>
    <mergeCell ref="E300:F300"/>
    <mergeCell ref="E301:F301"/>
    <mergeCell ref="E302:F302"/>
    <mergeCell ref="E293:F293"/>
    <mergeCell ref="E294:F294"/>
    <mergeCell ref="E295:F295"/>
    <mergeCell ref="E296:F296"/>
    <mergeCell ref="E297:F297"/>
    <mergeCell ref="E287:F287"/>
    <mergeCell ref="E288:F288"/>
    <mergeCell ref="E290:F290"/>
    <mergeCell ref="E291:F291"/>
    <mergeCell ref="E292:F292"/>
    <mergeCell ref="E282:F282"/>
    <mergeCell ref="E283:F283"/>
    <mergeCell ref="E284:F284"/>
    <mergeCell ref="E285:F285"/>
    <mergeCell ref="E286:F286"/>
    <mergeCell ref="A289:F289"/>
    <mergeCell ref="E277:F277"/>
    <mergeCell ref="E278:F278"/>
    <mergeCell ref="E279:F279"/>
    <mergeCell ref="E280:F280"/>
    <mergeCell ref="E281:F281"/>
    <mergeCell ref="E271:F271"/>
    <mergeCell ref="E272:F272"/>
    <mergeCell ref="E273:F273"/>
    <mergeCell ref="E274:F274"/>
    <mergeCell ref="E275:F275"/>
    <mergeCell ref="A276:F276"/>
    <mergeCell ref="E243:F243"/>
    <mergeCell ref="E245:F245"/>
    <mergeCell ref="E246:F246"/>
    <mergeCell ref="E247:F247"/>
    <mergeCell ref="E248:F248"/>
    <mergeCell ref="E238:F238"/>
    <mergeCell ref="E239:F239"/>
    <mergeCell ref="E240:F240"/>
    <mergeCell ref="E241:F241"/>
    <mergeCell ref="E242:F242"/>
    <mergeCell ref="E233:F233"/>
    <mergeCell ref="E234:F234"/>
    <mergeCell ref="E235:F235"/>
    <mergeCell ref="E236:F236"/>
    <mergeCell ref="E237:F237"/>
    <mergeCell ref="E227:F227"/>
    <mergeCell ref="E228:F228"/>
    <mergeCell ref="E229:F229"/>
    <mergeCell ref="E231:F231"/>
    <mergeCell ref="E232:F232"/>
    <mergeCell ref="A230:F230"/>
    <mergeCell ref="E222:F222"/>
    <mergeCell ref="E223:F223"/>
    <mergeCell ref="E224:F224"/>
    <mergeCell ref="E225:F225"/>
    <mergeCell ref="E226:F226"/>
    <mergeCell ref="E216:F216"/>
    <mergeCell ref="E217:F217"/>
    <mergeCell ref="E218:F218"/>
    <mergeCell ref="E219:F219"/>
    <mergeCell ref="E220:F220"/>
    <mergeCell ref="A221:F221"/>
    <mergeCell ref="E210:F210"/>
    <mergeCell ref="E211:F211"/>
    <mergeCell ref="E213:F213"/>
    <mergeCell ref="E214:F214"/>
    <mergeCell ref="E215:F215"/>
    <mergeCell ref="E205:F205"/>
    <mergeCell ref="E206:F206"/>
    <mergeCell ref="E207:F207"/>
    <mergeCell ref="E208:F208"/>
    <mergeCell ref="E209:F209"/>
    <mergeCell ref="A212:F212"/>
    <mergeCell ref="E187:F187"/>
    <mergeCell ref="E188:F188"/>
    <mergeCell ref="E190:F190"/>
    <mergeCell ref="E191:F191"/>
    <mergeCell ref="E192:F192"/>
    <mergeCell ref="E181:F181"/>
    <mergeCell ref="E183:F183"/>
    <mergeCell ref="E184:F184"/>
    <mergeCell ref="E185:F185"/>
    <mergeCell ref="E186:F186"/>
    <mergeCell ref="E176:F176"/>
    <mergeCell ref="E177:F177"/>
    <mergeCell ref="E178:F178"/>
    <mergeCell ref="E179:F179"/>
    <mergeCell ref="E180:F180"/>
    <mergeCell ref="E170:F170"/>
    <mergeCell ref="E171:F171"/>
    <mergeCell ref="E172:F172"/>
    <mergeCell ref="E173:F173"/>
    <mergeCell ref="E175:F175"/>
    <mergeCell ref="E165:F165"/>
    <mergeCell ref="E166:F166"/>
    <mergeCell ref="E167:F167"/>
    <mergeCell ref="E168:F168"/>
    <mergeCell ref="E169:F169"/>
    <mergeCell ref="E160:F160"/>
    <mergeCell ref="E161:F161"/>
    <mergeCell ref="E162:F162"/>
    <mergeCell ref="E163:F163"/>
    <mergeCell ref="E164:F164"/>
    <mergeCell ref="E154:F154"/>
    <mergeCell ref="E155:F155"/>
    <mergeCell ref="E156:F156"/>
    <mergeCell ref="E158:F158"/>
    <mergeCell ref="E159:F159"/>
    <mergeCell ref="E136:F136"/>
    <mergeCell ref="E138:F138"/>
    <mergeCell ref="E139:F139"/>
    <mergeCell ref="E140:F140"/>
    <mergeCell ref="E141:F141"/>
    <mergeCell ref="E131:F131"/>
    <mergeCell ref="E132:F132"/>
    <mergeCell ref="E133:F133"/>
    <mergeCell ref="E134:F134"/>
    <mergeCell ref="E135:F135"/>
    <mergeCell ref="E125:F125"/>
    <mergeCell ref="E126:F126"/>
    <mergeCell ref="E128:F128"/>
    <mergeCell ref="E129:F129"/>
    <mergeCell ref="E130:F130"/>
    <mergeCell ref="A127:F127"/>
    <mergeCell ref="E120:F120"/>
    <mergeCell ref="E121:F121"/>
    <mergeCell ref="E122:F122"/>
    <mergeCell ref="E123:F123"/>
    <mergeCell ref="E124:F124"/>
    <mergeCell ref="E114:F114"/>
    <mergeCell ref="E115:F115"/>
    <mergeCell ref="E116:F116"/>
    <mergeCell ref="E118:F118"/>
    <mergeCell ref="E119:F119"/>
    <mergeCell ref="A117:F117"/>
    <mergeCell ref="E108:F108"/>
    <mergeCell ref="E109:F109"/>
    <mergeCell ref="E110:F110"/>
    <mergeCell ref="E112:F112"/>
    <mergeCell ref="E113:F113"/>
    <mergeCell ref="E90:F90"/>
    <mergeCell ref="E91:F91"/>
    <mergeCell ref="E92:F92"/>
    <mergeCell ref="E94:F94"/>
    <mergeCell ref="E95:F95"/>
    <mergeCell ref="A111:F111"/>
    <mergeCell ref="A102:F102"/>
    <mergeCell ref="A93:F93"/>
    <mergeCell ref="E96:F96"/>
    <mergeCell ref="E97:F97"/>
    <mergeCell ref="E98:F98"/>
    <mergeCell ref="E99:F99"/>
    <mergeCell ref="E100:F100"/>
    <mergeCell ref="E101:F101"/>
    <mergeCell ref="E103:F103"/>
    <mergeCell ref="E104:F104"/>
    <mergeCell ref="E105:F105"/>
    <mergeCell ref="E106:F106"/>
    <mergeCell ref="E107:F107"/>
    <mergeCell ref="E85:F85"/>
    <mergeCell ref="E86:F86"/>
    <mergeCell ref="E87:F87"/>
    <mergeCell ref="E88:F88"/>
    <mergeCell ref="E89:F89"/>
    <mergeCell ref="E79:F79"/>
    <mergeCell ref="E80:F80"/>
    <mergeCell ref="E81:F81"/>
    <mergeCell ref="E82:F82"/>
    <mergeCell ref="E84:F84"/>
    <mergeCell ref="A83:F83"/>
    <mergeCell ref="E74:F74"/>
    <mergeCell ref="E75:F75"/>
    <mergeCell ref="E76:F76"/>
    <mergeCell ref="E77:F77"/>
    <mergeCell ref="E78:F78"/>
    <mergeCell ref="E69:F69"/>
    <mergeCell ref="E70:F70"/>
    <mergeCell ref="E71:F71"/>
    <mergeCell ref="E72:F72"/>
    <mergeCell ref="E73:F73"/>
    <mergeCell ref="E66:F66"/>
    <mergeCell ref="E67:F67"/>
    <mergeCell ref="E68:F68"/>
    <mergeCell ref="E58:F58"/>
    <mergeCell ref="E59:F59"/>
    <mergeCell ref="E60:F60"/>
    <mergeCell ref="E61:F61"/>
    <mergeCell ref="E62:F62"/>
    <mergeCell ref="A65:F65"/>
    <mergeCell ref="E19:F19"/>
    <mergeCell ref="E20:F20"/>
    <mergeCell ref="E21:F21"/>
    <mergeCell ref="E22:F22"/>
    <mergeCell ref="E24:F24"/>
    <mergeCell ref="A4:B4"/>
    <mergeCell ref="E15:F15"/>
    <mergeCell ref="E16:F16"/>
    <mergeCell ref="E17:F17"/>
    <mergeCell ref="E18:F18"/>
    <mergeCell ref="A23:F23"/>
    <mergeCell ref="E42:F42"/>
    <mergeCell ref="E43:F43"/>
    <mergeCell ref="E44:F44"/>
    <mergeCell ref="E45:F45"/>
    <mergeCell ref="E46:F46"/>
    <mergeCell ref="E36:F36"/>
    <mergeCell ref="E37:F37"/>
    <mergeCell ref="E39:F39"/>
    <mergeCell ref="E40:F40"/>
    <mergeCell ref="E41:F41"/>
    <mergeCell ref="A253:F253"/>
    <mergeCell ref="A244:F244"/>
    <mergeCell ref="E249:F249"/>
    <mergeCell ref="E250:F250"/>
    <mergeCell ref="E251:F251"/>
    <mergeCell ref="E252:F252"/>
    <mergeCell ref="E254:F254"/>
    <mergeCell ref="E255:F255"/>
    <mergeCell ref="E256:F256"/>
    <mergeCell ref="E257:F257"/>
    <mergeCell ref="E258:F258"/>
    <mergeCell ref="E259:F259"/>
    <mergeCell ref="E260:F260"/>
    <mergeCell ref="E266:F266"/>
    <mergeCell ref="E267:F267"/>
    <mergeCell ref="E268:F268"/>
    <mergeCell ref="E269:F269"/>
    <mergeCell ref="E270:F270"/>
    <mergeCell ref="E261:F261"/>
    <mergeCell ref="E262:F262"/>
    <mergeCell ref="E263:F263"/>
    <mergeCell ref="E264:F264"/>
    <mergeCell ref="E265:F265"/>
    <mergeCell ref="E195:F195"/>
    <mergeCell ref="E196:F196"/>
    <mergeCell ref="E197:F197"/>
    <mergeCell ref="E198:F198"/>
    <mergeCell ref="E200:F200"/>
    <mergeCell ref="A1:F1"/>
    <mergeCell ref="D2:F2"/>
    <mergeCell ref="D3:F3"/>
    <mergeCell ref="A2:B2"/>
    <mergeCell ref="A3:B3"/>
    <mergeCell ref="A38:F38"/>
    <mergeCell ref="E53:F53"/>
    <mergeCell ref="E54:F54"/>
    <mergeCell ref="E55:F55"/>
    <mergeCell ref="E56:F56"/>
    <mergeCell ref="E57:F57"/>
    <mergeCell ref="E47:F47"/>
    <mergeCell ref="E49:F49"/>
    <mergeCell ref="E50:F50"/>
    <mergeCell ref="E51:F51"/>
    <mergeCell ref="E52:F52"/>
    <mergeCell ref="A48:F48"/>
    <mergeCell ref="E63:F63"/>
    <mergeCell ref="E64:F64"/>
    <mergeCell ref="E201:F201"/>
    <mergeCell ref="E202:F202"/>
    <mergeCell ref="E203:F203"/>
    <mergeCell ref="E204:F204"/>
    <mergeCell ref="A182:F182"/>
    <mergeCell ref="A174:F174"/>
    <mergeCell ref="A157:F157"/>
    <mergeCell ref="A147:F147"/>
    <mergeCell ref="A137:F137"/>
    <mergeCell ref="E142:F142"/>
    <mergeCell ref="E143:F143"/>
    <mergeCell ref="E144:F144"/>
    <mergeCell ref="E145:F145"/>
    <mergeCell ref="E146:F146"/>
    <mergeCell ref="E148:F148"/>
    <mergeCell ref="E149:F149"/>
    <mergeCell ref="E150:F150"/>
    <mergeCell ref="E151:F151"/>
    <mergeCell ref="E152:F152"/>
    <mergeCell ref="E153:F153"/>
    <mergeCell ref="A199:F199"/>
    <mergeCell ref="A189:F189"/>
    <mergeCell ref="E193:F193"/>
    <mergeCell ref="E194:F194"/>
    <mergeCell ref="E34:F34"/>
    <mergeCell ref="E35:F35"/>
    <mergeCell ref="E25:F25"/>
    <mergeCell ref="E26:F26"/>
    <mergeCell ref="E27:F27"/>
    <mergeCell ref="E28:F28"/>
    <mergeCell ref="E29:F29"/>
    <mergeCell ref="E30:F30"/>
    <mergeCell ref="E31:F31"/>
    <mergeCell ref="E32:F32"/>
    <mergeCell ref="E33:F33"/>
  </mergeCells>
  <conditionalFormatting sqref="D16:D22 D24:D37 D39:D47 D49:D64 D66:D82 D84:D92 D94:D101 D103:D110 D112:D116 D118:D126 D128:D136 D138:D146 D148:D156 D158:D173 D175:D181 D183:D188 D190:D198 D200:D211 D213:D220 D222:D229 D231:D243 D245:D252 D254:D275 D277:D288 D290:D298 D300:D304 D306:D332">
    <cfRule type="cellIs" dxfId="150" priority="1" operator="equal">
      <formula>"L"</formula>
    </cfRule>
    <cfRule type="cellIs" dxfId="149" priority="2" operator="equal">
      <formula>"M"</formula>
    </cfRule>
    <cfRule type="cellIs" dxfId="148" priority="3" operator="equal">
      <formula>"H"</formula>
    </cfRule>
    <cfRule type="cellIs" dxfId="147" priority="4" operator="equal">
      <formula>"VH"</formula>
    </cfRule>
  </conditionalFormatting>
  <conditionalFormatting sqref="D16:D22 D24:D37 D39:D47 D49:D64 D66:D82 D84:D92 D94:D101 D103:D110 D112:D116 D118:D126 D128:D136 D138:D146 D148:D156 D158:D173 D175:D181 D183:D188 D190:D198 D200:D211 D213:D220 D222:D229 D231:D243 D245:D252 D254:D275 D277:D288 D290:D298 D300:D304 D306:D332">
    <cfRule type="cellIs" dxfId="146" priority="5" operator="equal">
      <formula>FALSE</formula>
    </cfRule>
  </conditionalFormatting>
  <pageMargins left="0.7" right="0.7" top="0.75" bottom="0.75" header="0.3" footer="0.3"/>
  <pageSetup paperSize="9" scale="56" fitToHeight="0" orientation="portrait" r:id="rId1"/>
  <headerFooter>
    <oddFooter>&amp;CDWI - Private Water Risk Assessment tool V2.0 -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D112"/>
  <sheetViews>
    <sheetView topLeftCell="A4" workbookViewId="0">
      <selection activeCell="B20" sqref="B20"/>
    </sheetView>
  </sheetViews>
  <sheetFormatPr defaultColWidth="0" defaultRowHeight="15" customHeight="1" zeroHeight="1" x14ac:dyDescent="0.25"/>
  <cols>
    <col min="1" max="1" width="20.140625" style="40" customWidth="1"/>
    <col min="2" max="2" width="27" style="40" customWidth="1"/>
    <col min="3" max="3" width="26" style="40" customWidth="1"/>
    <col min="4" max="4" width="27" style="40" customWidth="1"/>
    <col min="5" max="16384" width="9.140625" style="40" hidden="1"/>
  </cols>
  <sheetData>
    <row r="1" spans="1:4" ht="55.5" customHeight="1" x14ac:dyDescent="0.25">
      <c r="A1" s="302" t="s">
        <v>1304</v>
      </c>
      <c r="B1" s="302"/>
      <c r="C1" s="302"/>
      <c r="D1" s="302"/>
    </row>
    <row r="2" spans="1:4" x14ac:dyDescent="0.25">
      <c r="A2" s="305" t="str">
        <f>Supply_Details!B3</f>
        <v xml:space="preserve">Local Authority: </v>
      </c>
      <c r="B2" s="306"/>
      <c r="C2" s="303" t="str">
        <f>CONCATENATE(Supply_Details!C3:D3," ",Supply_Details!C4:D4)</f>
        <v xml:space="preserve">Supply Reference: </v>
      </c>
      <c r="D2" s="303"/>
    </row>
    <row r="3" spans="1:4" ht="29.25" customHeight="1" x14ac:dyDescent="0.25">
      <c r="A3" s="305" t="str">
        <f>Supply_Details!E2</f>
        <v xml:space="preserve">Supply Name &amp; Address: </v>
      </c>
      <c r="B3" s="306"/>
      <c r="C3" s="304">
        <f>Supply_Details!E6</f>
        <v>0</v>
      </c>
      <c r="D3" s="303"/>
    </row>
    <row r="4" spans="1:4" ht="17.25" customHeight="1" x14ac:dyDescent="0.25">
      <c r="A4" s="112" t="s">
        <v>794</v>
      </c>
      <c r="B4" s="43" t="s">
        <v>883</v>
      </c>
      <c r="C4" s="111" t="s">
        <v>809</v>
      </c>
      <c r="D4" s="43"/>
    </row>
    <row r="5" spans="1:4" x14ac:dyDescent="0.25">
      <c r="A5" s="118" t="s">
        <v>894</v>
      </c>
      <c r="B5" s="290" t="s">
        <v>871</v>
      </c>
      <c r="C5" s="291"/>
      <c r="D5" s="292"/>
    </row>
    <row r="6" spans="1:4" ht="17.25" customHeight="1" x14ac:dyDescent="0.25">
      <c r="A6" s="119" t="s">
        <v>881</v>
      </c>
      <c r="B6" s="293" t="s">
        <v>882</v>
      </c>
      <c r="C6" s="293"/>
      <c r="D6" s="293"/>
    </row>
    <row r="7" spans="1:4" ht="17.25" customHeight="1" x14ac:dyDescent="0.25">
      <c r="A7" s="296" t="s">
        <v>1246</v>
      </c>
      <c r="B7" s="297"/>
      <c r="C7" s="297"/>
      <c r="D7" s="298"/>
    </row>
    <row r="8" spans="1:4" ht="17.25" customHeight="1" x14ac:dyDescent="0.25">
      <c r="A8" s="294" t="s">
        <v>1244</v>
      </c>
      <c r="B8" s="294"/>
      <c r="C8" s="295"/>
      <c r="D8" s="295"/>
    </row>
    <row r="9" spans="1:4" ht="15" customHeight="1" x14ac:dyDescent="0.25">
      <c r="A9" s="299"/>
      <c r="B9" s="300"/>
      <c r="C9" s="300"/>
      <c r="D9" s="301"/>
    </row>
    <row r="10" spans="1:4" ht="17.25" customHeight="1" x14ac:dyDescent="0.25">
      <c r="A10" s="294" t="s">
        <v>1245</v>
      </c>
      <c r="B10" s="294"/>
      <c r="C10" s="295"/>
      <c r="D10" s="295"/>
    </row>
    <row r="11" spans="1:4" x14ac:dyDescent="0.25">
      <c r="A11" s="281"/>
      <c r="B11" s="282"/>
      <c r="C11" s="282"/>
      <c r="D11" s="283"/>
    </row>
    <row r="12" spans="1:4" x14ac:dyDescent="0.25">
      <c r="A12" s="284" t="s">
        <v>807</v>
      </c>
      <c r="B12" s="289" t="s">
        <v>808</v>
      </c>
      <c r="C12" s="289"/>
      <c r="D12" s="289"/>
    </row>
    <row r="13" spans="1:4" x14ac:dyDescent="0.25">
      <c r="A13" s="285"/>
      <c r="B13" s="286" t="s">
        <v>1253</v>
      </c>
      <c r="C13" s="287"/>
      <c r="D13" s="288"/>
    </row>
    <row r="14" spans="1:4" s="41" customFormat="1" ht="33" customHeight="1" x14ac:dyDescent="0.25">
      <c r="A14" s="128" t="s">
        <v>1252</v>
      </c>
      <c r="B14" s="272" t="e">
        <f>VLOOKUP(A14,'Lookup Admin'!A:G,5,FALSE)</f>
        <v>#N/A</v>
      </c>
      <c r="C14" s="272"/>
      <c r="D14" s="272"/>
    </row>
    <row r="15" spans="1:4" s="41" customFormat="1" ht="33" customHeight="1" x14ac:dyDescent="0.25">
      <c r="A15" s="129" t="s">
        <v>1281</v>
      </c>
      <c r="B15" s="47" t="e">
        <f>CONCATENATE("Severity"," = ",VLOOKUP(A14,Risk_Assessment!$G:$N,6,FALSE))</f>
        <v>#N/A</v>
      </c>
      <c r="C15" s="47" t="e">
        <f>CONCATENATE("Likelihood"," = ",VLOOKUP(A14,Risk_Assessment!$G:$N,5,FALSE))</f>
        <v>#N/A</v>
      </c>
      <c r="D15" s="47" t="e">
        <f>CONCATENATE("Risk Rating"," = ",VLOOKUP(A14,Risk_Assessment!$G:$N,7,FALSE))</f>
        <v>#N/A</v>
      </c>
    </row>
    <row r="16" spans="1:4" s="41" customFormat="1" ht="33" customHeight="1" x14ac:dyDescent="0.25">
      <c r="A16" s="42" t="s">
        <v>1295</v>
      </c>
      <c r="B16" s="278" t="s">
        <v>1302</v>
      </c>
      <c r="C16" s="279"/>
      <c r="D16" s="280"/>
    </row>
    <row r="17" spans="1:4" s="41" customFormat="1" ht="33" customHeight="1" x14ac:dyDescent="0.25">
      <c r="A17" s="42" t="s">
        <v>891</v>
      </c>
      <c r="B17" s="273" t="s">
        <v>870</v>
      </c>
      <c r="C17" s="273"/>
      <c r="D17" s="273"/>
    </row>
    <row r="18" spans="1:4" s="41" customFormat="1" ht="33" customHeight="1" x14ac:dyDescent="0.25">
      <c r="A18" s="42" t="s">
        <v>892</v>
      </c>
      <c r="B18" s="273" t="s">
        <v>880</v>
      </c>
      <c r="C18" s="273"/>
      <c r="D18" s="273"/>
    </row>
    <row r="19" spans="1:4" s="41" customFormat="1" ht="33" customHeight="1" x14ac:dyDescent="0.25">
      <c r="A19" s="42" t="s">
        <v>893</v>
      </c>
      <c r="B19" s="275"/>
      <c r="C19" s="276"/>
      <c r="D19" s="277"/>
    </row>
    <row r="20" spans="1:4" s="41" customFormat="1" ht="33" customHeight="1" x14ac:dyDescent="0.25">
      <c r="A20" s="42" t="s">
        <v>1280</v>
      </c>
      <c r="B20" s="183"/>
      <c r="C20" s="123" t="s">
        <v>1251</v>
      </c>
      <c r="D20" s="153" t="s">
        <v>1303</v>
      </c>
    </row>
    <row r="21" spans="1:4" s="41" customFormat="1" ht="33" customHeight="1" x14ac:dyDescent="0.25">
      <c r="A21" s="42" t="s">
        <v>877</v>
      </c>
      <c r="B21" s="45"/>
      <c r="C21" s="46" t="s">
        <v>878</v>
      </c>
      <c r="D21" s="44"/>
    </row>
    <row r="22" spans="1:4" s="41" customFormat="1" x14ac:dyDescent="0.25">
      <c r="A22" s="269"/>
      <c r="B22" s="270"/>
      <c r="C22" s="270"/>
      <c r="D22" s="271"/>
    </row>
    <row r="23" spans="1:4" s="41" customFormat="1" ht="15" customHeight="1" x14ac:dyDescent="0.25">
      <c r="A23" s="269" t="s">
        <v>1254</v>
      </c>
      <c r="B23" s="270"/>
      <c r="C23" s="270"/>
      <c r="D23" s="271"/>
    </row>
    <row r="24" spans="1:4" ht="33" customHeight="1" x14ac:dyDescent="0.25">
      <c r="A24" s="128" t="s">
        <v>1252</v>
      </c>
      <c r="B24" s="274" t="e">
        <f>VLOOKUP(A24,'Lookup Admin'!A:G,5,FALSE)</f>
        <v>#N/A</v>
      </c>
      <c r="C24" s="274"/>
      <c r="D24" s="274"/>
    </row>
    <row r="25" spans="1:4" ht="33" customHeight="1" x14ac:dyDescent="0.25">
      <c r="A25" s="129" t="s">
        <v>1281</v>
      </c>
      <c r="B25" s="160" t="e">
        <f>CONCATENATE("Severity"," = ",VLOOKUP(A24,Risk_Assessment!$G:$N,6,FALSE))</f>
        <v>#N/A</v>
      </c>
      <c r="C25" s="160" t="e">
        <f>CONCATENATE("Likelihood"," = ",VLOOKUP(A24,Risk_Assessment!$G:$N,5,FALSE))</f>
        <v>#N/A</v>
      </c>
      <c r="D25" s="160" t="e">
        <f>CONCATENATE("Risk Rating"," = ",VLOOKUP(A24,Risk_Assessment!$G:$N,7,FALSE))</f>
        <v>#N/A</v>
      </c>
    </row>
    <row r="26" spans="1:4" ht="33" customHeight="1" x14ac:dyDescent="0.25">
      <c r="A26" s="132" t="s">
        <v>1295</v>
      </c>
      <c r="B26" s="278" t="s">
        <v>1302</v>
      </c>
      <c r="C26" s="279"/>
      <c r="D26" s="280"/>
    </row>
    <row r="27" spans="1:4" ht="33" customHeight="1" x14ac:dyDescent="0.25">
      <c r="A27" s="132" t="s">
        <v>891</v>
      </c>
      <c r="B27" s="273" t="s">
        <v>870</v>
      </c>
      <c r="C27" s="273"/>
      <c r="D27" s="273"/>
    </row>
    <row r="28" spans="1:4" ht="33" customHeight="1" x14ac:dyDescent="0.25">
      <c r="A28" s="132" t="s">
        <v>892</v>
      </c>
      <c r="B28" s="273" t="s">
        <v>880</v>
      </c>
      <c r="C28" s="273"/>
      <c r="D28" s="273"/>
    </row>
    <row r="29" spans="1:4" ht="33" customHeight="1" x14ac:dyDescent="0.25">
      <c r="A29" s="132" t="s">
        <v>893</v>
      </c>
      <c r="B29" s="275"/>
      <c r="C29" s="276"/>
      <c r="D29" s="277"/>
    </row>
    <row r="30" spans="1:4" ht="33" customHeight="1" x14ac:dyDescent="0.25">
      <c r="A30" s="132" t="s">
        <v>1280</v>
      </c>
      <c r="B30" s="177"/>
      <c r="C30" s="133" t="s">
        <v>1251</v>
      </c>
      <c r="D30" s="153" t="s">
        <v>1303</v>
      </c>
    </row>
    <row r="31" spans="1:4" ht="33" customHeight="1" x14ac:dyDescent="0.25">
      <c r="A31" s="132" t="s">
        <v>877</v>
      </c>
      <c r="B31" s="176"/>
      <c r="C31" s="178" t="s">
        <v>878</v>
      </c>
      <c r="D31" s="175"/>
    </row>
    <row r="32" spans="1:4" ht="15" customHeight="1" x14ac:dyDescent="0.25">
      <c r="A32" s="269"/>
      <c r="B32" s="270"/>
      <c r="C32" s="270"/>
      <c r="D32" s="271"/>
    </row>
    <row r="33" spans="1:4" ht="15" customHeight="1" x14ac:dyDescent="0.25">
      <c r="A33" s="269" t="s">
        <v>1285</v>
      </c>
      <c r="B33" s="270"/>
      <c r="C33" s="270"/>
      <c r="D33" s="271"/>
    </row>
    <row r="34" spans="1:4" ht="33" customHeight="1" x14ac:dyDescent="0.25">
      <c r="A34" s="128" t="s">
        <v>1252</v>
      </c>
      <c r="B34" s="272" t="e">
        <f>VLOOKUP(A34,'Lookup Admin'!A:G,5,FALSE)</f>
        <v>#N/A</v>
      </c>
      <c r="C34" s="272"/>
      <c r="D34" s="272"/>
    </row>
    <row r="35" spans="1:4" ht="33" customHeight="1" x14ac:dyDescent="0.25">
      <c r="A35" s="129" t="s">
        <v>1281</v>
      </c>
      <c r="B35" s="152" t="e">
        <f>CONCATENATE("Severity"," = ",VLOOKUP(A34,Risk_Assessment!$G:$N,6,FALSE))</f>
        <v>#N/A</v>
      </c>
      <c r="C35" s="152" t="e">
        <f>CONCATENATE("Likelihood"," = ",VLOOKUP(A34,Risk_Assessment!$G:$N,5,FALSE))</f>
        <v>#N/A</v>
      </c>
      <c r="D35" s="152" t="e">
        <f>CONCATENATE("Risk Rating"," = ",VLOOKUP(A34,Risk_Assessment!$G:$N,7,FALSE))</f>
        <v>#N/A</v>
      </c>
    </row>
    <row r="36" spans="1:4" ht="33" customHeight="1" x14ac:dyDescent="0.25">
      <c r="A36" s="42" t="s">
        <v>1295</v>
      </c>
      <c r="B36" s="278" t="s">
        <v>1302</v>
      </c>
      <c r="C36" s="279"/>
      <c r="D36" s="280"/>
    </row>
    <row r="37" spans="1:4" ht="33" customHeight="1" x14ac:dyDescent="0.25">
      <c r="A37" s="42" t="s">
        <v>891</v>
      </c>
      <c r="B37" s="273" t="s">
        <v>870</v>
      </c>
      <c r="C37" s="273"/>
      <c r="D37" s="273"/>
    </row>
    <row r="38" spans="1:4" ht="33" customHeight="1" x14ac:dyDescent="0.25">
      <c r="A38" s="42" t="s">
        <v>892</v>
      </c>
      <c r="B38" s="273" t="s">
        <v>880</v>
      </c>
      <c r="C38" s="273"/>
      <c r="D38" s="273"/>
    </row>
    <row r="39" spans="1:4" ht="33" customHeight="1" x14ac:dyDescent="0.25">
      <c r="A39" s="42" t="s">
        <v>893</v>
      </c>
      <c r="B39" s="275"/>
      <c r="C39" s="276"/>
      <c r="D39" s="277"/>
    </row>
    <row r="40" spans="1:4" ht="33" customHeight="1" x14ac:dyDescent="0.25">
      <c r="A40" s="42" t="s">
        <v>1280</v>
      </c>
      <c r="B40" s="177"/>
      <c r="C40" s="123" t="s">
        <v>1251</v>
      </c>
      <c r="D40" s="153" t="s">
        <v>1303</v>
      </c>
    </row>
    <row r="41" spans="1:4" ht="33" customHeight="1" x14ac:dyDescent="0.25">
      <c r="A41" s="42" t="s">
        <v>877</v>
      </c>
      <c r="B41" s="176"/>
      <c r="C41" s="179" t="s">
        <v>878</v>
      </c>
      <c r="D41" s="175"/>
    </row>
    <row r="42" spans="1:4" ht="15" customHeight="1" x14ac:dyDescent="0.25">
      <c r="A42" s="269"/>
      <c r="B42" s="270"/>
      <c r="C42" s="270"/>
      <c r="D42" s="271"/>
    </row>
    <row r="43" spans="1:4" ht="15" customHeight="1" x14ac:dyDescent="0.25">
      <c r="A43" s="269" t="s">
        <v>1286</v>
      </c>
      <c r="B43" s="270"/>
      <c r="C43" s="270"/>
      <c r="D43" s="271"/>
    </row>
    <row r="44" spans="1:4" ht="33" customHeight="1" x14ac:dyDescent="0.25">
      <c r="A44" s="128" t="s">
        <v>1252</v>
      </c>
      <c r="B44" s="274" t="e">
        <f>VLOOKUP(A44,'Lookup Admin'!A:G,5,FALSE)</f>
        <v>#N/A</v>
      </c>
      <c r="C44" s="274"/>
      <c r="D44" s="274"/>
    </row>
    <row r="45" spans="1:4" ht="33" customHeight="1" x14ac:dyDescent="0.25">
      <c r="A45" s="129" t="s">
        <v>1281</v>
      </c>
      <c r="B45" s="160" t="e">
        <f>CONCATENATE("Severity"," = ",VLOOKUP(A44,Risk_Assessment!$G:$N,6,FALSE))</f>
        <v>#N/A</v>
      </c>
      <c r="C45" s="160" t="e">
        <f>CONCATENATE("Likelihood"," = ",VLOOKUP(A44,Risk_Assessment!$G:$N,5,FALSE))</f>
        <v>#N/A</v>
      </c>
      <c r="D45" s="160" t="e">
        <f>CONCATENATE("Risk Rating"," = ",VLOOKUP(A44,Risk_Assessment!$G:$N,7,FALSE))</f>
        <v>#N/A</v>
      </c>
    </row>
    <row r="46" spans="1:4" ht="33" customHeight="1" x14ac:dyDescent="0.25">
      <c r="A46" s="132" t="s">
        <v>1295</v>
      </c>
      <c r="B46" s="278" t="s">
        <v>1302</v>
      </c>
      <c r="C46" s="279"/>
      <c r="D46" s="280"/>
    </row>
    <row r="47" spans="1:4" ht="33" customHeight="1" x14ac:dyDescent="0.25">
      <c r="A47" s="132" t="s">
        <v>891</v>
      </c>
      <c r="B47" s="273" t="s">
        <v>870</v>
      </c>
      <c r="C47" s="273"/>
      <c r="D47" s="273"/>
    </row>
    <row r="48" spans="1:4" ht="33" customHeight="1" x14ac:dyDescent="0.25">
      <c r="A48" s="132" t="s">
        <v>892</v>
      </c>
      <c r="B48" s="273" t="s">
        <v>880</v>
      </c>
      <c r="C48" s="273"/>
      <c r="D48" s="273"/>
    </row>
    <row r="49" spans="1:4" ht="33" customHeight="1" x14ac:dyDescent="0.25">
      <c r="A49" s="132" t="s">
        <v>893</v>
      </c>
      <c r="B49" s="275"/>
      <c r="C49" s="276"/>
      <c r="D49" s="277"/>
    </row>
    <row r="50" spans="1:4" ht="33" customHeight="1" x14ac:dyDescent="0.25">
      <c r="A50" s="132" t="s">
        <v>1280</v>
      </c>
      <c r="B50" s="177"/>
      <c r="C50" s="133" t="s">
        <v>1251</v>
      </c>
      <c r="D50" s="153" t="s">
        <v>1303</v>
      </c>
    </row>
    <row r="51" spans="1:4" ht="33" customHeight="1" x14ac:dyDescent="0.25">
      <c r="A51" s="132" t="s">
        <v>877</v>
      </c>
      <c r="B51" s="176"/>
      <c r="C51" s="178" t="s">
        <v>878</v>
      </c>
      <c r="D51" s="175"/>
    </row>
    <row r="52" spans="1:4" ht="15" customHeight="1" x14ac:dyDescent="0.25">
      <c r="A52" s="269"/>
      <c r="B52" s="270"/>
      <c r="C52" s="270"/>
      <c r="D52" s="271"/>
    </row>
    <row r="53" spans="1:4" ht="15" customHeight="1" x14ac:dyDescent="0.25">
      <c r="A53" s="269" t="s">
        <v>1287</v>
      </c>
      <c r="B53" s="270"/>
      <c r="C53" s="270"/>
      <c r="D53" s="271"/>
    </row>
    <row r="54" spans="1:4" ht="33" customHeight="1" x14ac:dyDescent="0.25">
      <c r="A54" s="128" t="s">
        <v>1252</v>
      </c>
      <c r="B54" s="272" t="e">
        <f>VLOOKUP(A54,'Lookup Admin'!A:G,5,FALSE)</f>
        <v>#N/A</v>
      </c>
      <c r="C54" s="272"/>
      <c r="D54" s="272"/>
    </row>
    <row r="55" spans="1:4" ht="33" customHeight="1" x14ac:dyDescent="0.25">
      <c r="A55" s="129" t="s">
        <v>1281</v>
      </c>
      <c r="B55" s="152" t="e">
        <f>CONCATENATE("Severity"," = ",VLOOKUP(A54,Risk_Assessment!$G:$N,6,FALSE))</f>
        <v>#N/A</v>
      </c>
      <c r="C55" s="152" t="e">
        <f>CONCATENATE("Likelihood"," = ",VLOOKUP(A54,Risk_Assessment!$G:$N,5,FALSE))</f>
        <v>#N/A</v>
      </c>
      <c r="D55" s="152" t="e">
        <f>CONCATENATE("Risk Rating"," = ",VLOOKUP(A54,Risk_Assessment!$G:$N,7,FALSE))</f>
        <v>#N/A</v>
      </c>
    </row>
    <row r="56" spans="1:4" ht="33" customHeight="1" x14ac:dyDescent="0.25">
      <c r="A56" s="42" t="s">
        <v>1295</v>
      </c>
      <c r="B56" s="278" t="s">
        <v>1302</v>
      </c>
      <c r="C56" s="279"/>
      <c r="D56" s="280"/>
    </row>
    <row r="57" spans="1:4" ht="33" customHeight="1" x14ac:dyDescent="0.25">
      <c r="A57" s="42" t="s">
        <v>891</v>
      </c>
      <c r="B57" s="273" t="s">
        <v>870</v>
      </c>
      <c r="C57" s="273"/>
      <c r="D57" s="273"/>
    </row>
    <row r="58" spans="1:4" ht="33" customHeight="1" x14ac:dyDescent="0.25">
      <c r="A58" s="42" t="s">
        <v>892</v>
      </c>
      <c r="B58" s="273" t="s">
        <v>880</v>
      </c>
      <c r="C58" s="273"/>
      <c r="D58" s="273"/>
    </row>
    <row r="59" spans="1:4" ht="33" customHeight="1" x14ac:dyDescent="0.25">
      <c r="A59" s="42" t="s">
        <v>893</v>
      </c>
      <c r="B59" s="275"/>
      <c r="C59" s="276"/>
      <c r="D59" s="277"/>
    </row>
    <row r="60" spans="1:4" ht="33" customHeight="1" x14ac:dyDescent="0.25">
      <c r="A60" s="42" t="s">
        <v>1280</v>
      </c>
      <c r="B60" s="177"/>
      <c r="C60" s="123" t="s">
        <v>1251</v>
      </c>
      <c r="D60" s="153" t="s">
        <v>1303</v>
      </c>
    </row>
    <row r="61" spans="1:4" ht="33" customHeight="1" x14ac:dyDescent="0.25">
      <c r="A61" s="42" t="s">
        <v>877</v>
      </c>
      <c r="B61" s="176"/>
      <c r="C61" s="179" t="s">
        <v>878</v>
      </c>
      <c r="D61" s="175"/>
    </row>
    <row r="62" spans="1:4" ht="15" customHeight="1" x14ac:dyDescent="0.25">
      <c r="A62" s="269"/>
      <c r="B62" s="270"/>
      <c r="C62" s="270"/>
      <c r="D62" s="271"/>
    </row>
    <row r="63" spans="1:4" ht="15" customHeight="1" x14ac:dyDescent="0.25">
      <c r="A63" s="269" t="s">
        <v>1288</v>
      </c>
      <c r="B63" s="270"/>
      <c r="C63" s="270"/>
      <c r="D63" s="271"/>
    </row>
    <row r="64" spans="1:4" ht="33" customHeight="1" x14ac:dyDescent="0.25">
      <c r="A64" s="128" t="s">
        <v>1252</v>
      </c>
      <c r="B64" s="274" t="e">
        <f>VLOOKUP(A64,'Lookup Admin'!A:G,5,FALSE)</f>
        <v>#N/A</v>
      </c>
      <c r="C64" s="274"/>
      <c r="D64" s="274"/>
    </row>
    <row r="65" spans="1:4" ht="33" customHeight="1" x14ac:dyDescent="0.25">
      <c r="A65" s="129" t="s">
        <v>1281</v>
      </c>
      <c r="B65" s="160" t="e">
        <f>CONCATENATE("Severity"," = ",VLOOKUP(A64,Risk_Assessment!$G:$N,6,FALSE))</f>
        <v>#N/A</v>
      </c>
      <c r="C65" s="160" t="e">
        <f>CONCATENATE("Likelihood"," = ",VLOOKUP(A64,Risk_Assessment!$G:$N,5,FALSE))</f>
        <v>#N/A</v>
      </c>
      <c r="D65" s="160" t="e">
        <f>CONCATENATE("Risk Rating"," = ",VLOOKUP(A64,Risk_Assessment!$G:$N,7,FALSE))</f>
        <v>#N/A</v>
      </c>
    </row>
    <row r="66" spans="1:4" ht="33" customHeight="1" x14ac:dyDescent="0.25">
      <c r="A66" s="132" t="s">
        <v>1295</v>
      </c>
      <c r="B66" s="278" t="s">
        <v>1302</v>
      </c>
      <c r="C66" s="279"/>
      <c r="D66" s="280"/>
    </row>
    <row r="67" spans="1:4" ht="33" customHeight="1" x14ac:dyDescent="0.25">
      <c r="A67" s="132" t="s">
        <v>891</v>
      </c>
      <c r="B67" s="273" t="s">
        <v>870</v>
      </c>
      <c r="C67" s="273"/>
      <c r="D67" s="273"/>
    </row>
    <row r="68" spans="1:4" ht="33" customHeight="1" x14ac:dyDescent="0.25">
      <c r="A68" s="132" t="s">
        <v>892</v>
      </c>
      <c r="B68" s="273" t="s">
        <v>880</v>
      </c>
      <c r="C68" s="273"/>
      <c r="D68" s="273"/>
    </row>
    <row r="69" spans="1:4" ht="33" customHeight="1" x14ac:dyDescent="0.25">
      <c r="A69" s="132" t="s">
        <v>893</v>
      </c>
      <c r="B69" s="275"/>
      <c r="C69" s="276"/>
      <c r="D69" s="277"/>
    </row>
    <row r="70" spans="1:4" ht="33" customHeight="1" x14ac:dyDescent="0.25">
      <c r="A70" s="132" t="s">
        <v>1280</v>
      </c>
      <c r="B70" s="177"/>
      <c r="C70" s="133" t="s">
        <v>1251</v>
      </c>
      <c r="D70" s="153" t="s">
        <v>1303</v>
      </c>
    </row>
    <row r="71" spans="1:4" ht="33" customHeight="1" x14ac:dyDescent="0.25">
      <c r="A71" s="132" t="s">
        <v>877</v>
      </c>
      <c r="B71" s="176"/>
      <c r="C71" s="178" t="s">
        <v>878</v>
      </c>
      <c r="D71" s="175"/>
    </row>
    <row r="72" spans="1:4" ht="15" customHeight="1" x14ac:dyDescent="0.25">
      <c r="A72" s="269"/>
      <c r="B72" s="270"/>
      <c r="C72" s="270"/>
      <c r="D72" s="271"/>
    </row>
    <row r="73" spans="1:4" ht="15" customHeight="1" x14ac:dyDescent="0.25">
      <c r="A73" s="269" t="s">
        <v>1289</v>
      </c>
      <c r="B73" s="270"/>
      <c r="C73" s="270"/>
      <c r="D73" s="271"/>
    </row>
    <row r="74" spans="1:4" ht="33" customHeight="1" x14ac:dyDescent="0.25">
      <c r="A74" s="128" t="s">
        <v>1252</v>
      </c>
      <c r="B74" s="272" t="e">
        <f>VLOOKUP(A74,'Lookup Admin'!A:G,5,FALSE)</f>
        <v>#N/A</v>
      </c>
      <c r="C74" s="272"/>
      <c r="D74" s="272"/>
    </row>
    <row r="75" spans="1:4" ht="33" customHeight="1" x14ac:dyDescent="0.25">
      <c r="A75" s="129" t="s">
        <v>1281</v>
      </c>
      <c r="B75" s="152" t="e">
        <f>CONCATENATE("Severity"," = ",VLOOKUP(A74,Risk_Assessment!$G:$N,6,FALSE))</f>
        <v>#N/A</v>
      </c>
      <c r="C75" s="152" t="e">
        <f>CONCATENATE("Likelihood"," = ",VLOOKUP(A74,Risk_Assessment!$G:$N,5,FALSE))</f>
        <v>#N/A</v>
      </c>
      <c r="D75" s="152" t="e">
        <f>CONCATENATE("Risk Rating"," = ",VLOOKUP(A74,Risk_Assessment!$G:$N,7,FALSE))</f>
        <v>#N/A</v>
      </c>
    </row>
    <row r="76" spans="1:4" ht="33" customHeight="1" x14ac:dyDescent="0.25">
      <c r="A76" s="42" t="s">
        <v>1295</v>
      </c>
      <c r="B76" s="278" t="s">
        <v>1302</v>
      </c>
      <c r="C76" s="279"/>
      <c r="D76" s="280"/>
    </row>
    <row r="77" spans="1:4" ht="33" customHeight="1" x14ac:dyDescent="0.25">
      <c r="A77" s="42" t="s">
        <v>891</v>
      </c>
      <c r="B77" s="273" t="s">
        <v>870</v>
      </c>
      <c r="C77" s="273"/>
      <c r="D77" s="273"/>
    </row>
    <row r="78" spans="1:4" ht="33" customHeight="1" x14ac:dyDescent="0.25">
      <c r="A78" s="42" t="s">
        <v>892</v>
      </c>
      <c r="B78" s="273" t="s">
        <v>880</v>
      </c>
      <c r="C78" s="273"/>
      <c r="D78" s="273"/>
    </row>
    <row r="79" spans="1:4" ht="33" customHeight="1" x14ac:dyDescent="0.25">
      <c r="A79" s="42" t="s">
        <v>893</v>
      </c>
      <c r="B79" s="275"/>
      <c r="C79" s="276"/>
      <c r="D79" s="277"/>
    </row>
    <row r="80" spans="1:4" ht="33" customHeight="1" x14ac:dyDescent="0.25">
      <c r="A80" s="42" t="s">
        <v>1280</v>
      </c>
      <c r="B80" s="177"/>
      <c r="C80" s="123" t="s">
        <v>1251</v>
      </c>
      <c r="D80" s="153" t="s">
        <v>1303</v>
      </c>
    </row>
    <row r="81" spans="1:4" ht="33" customHeight="1" x14ac:dyDescent="0.25">
      <c r="A81" s="42" t="s">
        <v>877</v>
      </c>
      <c r="B81" s="176"/>
      <c r="C81" s="179" t="s">
        <v>878</v>
      </c>
      <c r="D81" s="175"/>
    </row>
    <row r="82" spans="1:4" ht="15" customHeight="1" x14ac:dyDescent="0.25">
      <c r="A82" s="269"/>
      <c r="B82" s="270"/>
      <c r="C82" s="270"/>
      <c r="D82" s="271"/>
    </row>
    <row r="83" spans="1:4" ht="15" customHeight="1" x14ac:dyDescent="0.25">
      <c r="A83" s="269" t="s">
        <v>1290</v>
      </c>
      <c r="B83" s="270"/>
      <c r="C83" s="270"/>
      <c r="D83" s="271"/>
    </row>
    <row r="84" spans="1:4" ht="33" customHeight="1" x14ac:dyDescent="0.25">
      <c r="A84" s="128" t="s">
        <v>1252</v>
      </c>
      <c r="B84" s="274" t="e">
        <f>VLOOKUP(A84,'Lookup Admin'!A:G,5,FALSE)</f>
        <v>#N/A</v>
      </c>
      <c r="C84" s="274"/>
      <c r="D84" s="274"/>
    </row>
    <row r="85" spans="1:4" ht="33" customHeight="1" x14ac:dyDescent="0.25">
      <c r="A85" s="129" t="s">
        <v>1281</v>
      </c>
      <c r="B85" s="160" t="e">
        <f>CONCATENATE("Severity"," = ",VLOOKUP(A84,Risk_Assessment!$G:$N,6,FALSE))</f>
        <v>#N/A</v>
      </c>
      <c r="C85" s="160" t="e">
        <f>CONCATENATE("Likelihood"," = ",VLOOKUP(A84,Risk_Assessment!$G:$N,5,FALSE))</f>
        <v>#N/A</v>
      </c>
      <c r="D85" s="160" t="e">
        <f>CONCATENATE("Risk Rating"," = ",VLOOKUP(A84,Risk_Assessment!$G:$N,7,FALSE))</f>
        <v>#N/A</v>
      </c>
    </row>
    <row r="86" spans="1:4" ht="33" customHeight="1" x14ac:dyDescent="0.25">
      <c r="A86" s="132" t="s">
        <v>1295</v>
      </c>
      <c r="B86" s="278" t="s">
        <v>1302</v>
      </c>
      <c r="C86" s="279"/>
      <c r="D86" s="280"/>
    </row>
    <row r="87" spans="1:4" ht="33" customHeight="1" x14ac:dyDescent="0.25">
      <c r="A87" s="132" t="s">
        <v>891</v>
      </c>
      <c r="B87" s="273" t="s">
        <v>870</v>
      </c>
      <c r="C87" s="273"/>
      <c r="D87" s="273"/>
    </row>
    <row r="88" spans="1:4" ht="33" customHeight="1" x14ac:dyDescent="0.25">
      <c r="A88" s="132" t="s">
        <v>892</v>
      </c>
      <c r="B88" s="273" t="s">
        <v>880</v>
      </c>
      <c r="C88" s="273"/>
      <c r="D88" s="273"/>
    </row>
    <row r="89" spans="1:4" ht="33" customHeight="1" x14ac:dyDescent="0.25">
      <c r="A89" s="132" t="s">
        <v>893</v>
      </c>
      <c r="B89" s="275"/>
      <c r="C89" s="276"/>
      <c r="D89" s="277"/>
    </row>
    <row r="90" spans="1:4" ht="33" customHeight="1" x14ac:dyDescent="0.25">
      <c r="A90" s="132" t="s">
        <v>1280</v>
      </c>
      <c r="B90" s="177"/>
      <c r="C90" s="133" t="s">
        <v>1251</v>
      </c>
      <c r="D90" s="153" t="s">
        <v>1303</v>
      </c>
    </row>
    <row r="91" spans="1:4" ht="33" customHeight="1" x14ac:dyDescent="0.25">
      <c r="A91" s="132" t="s">
        <v>877</v>
      </c>
      <c r="B91" s="176"/>
      <c r="C91" s="178" t="s">
        <v>878</v>
      </c>
      <c r="D91" s="175"/>
    </row>
    <row r="92" spans="1:4" ht="15" customHeight="1" x14ac:dyDescent="0.25">
      <c r="A92" s="269"/>
      <c r="B92" s="270"/>
      <c r="C92" s="270"/>
      <c r="D92" s="271"/>
    </row>
    <row r="93" spans="1:4" ht="15" customHeight="1" x14ac:dyDescent="0.25">
      <c r="A93" s="269" t="s">
        <v>1291</v>
      </c>
      <c r="B93" s="270"/>
      <c r="C93" s="270"/>
      <c r="D93" s="271"/>
    </row>
    <row r="94" spans="1:4" ht="33" customHeight="1" x14ac:dyDescent="0.25">
      <c r="A94" s="128" t="s">
        <v>1252</v>
      </c>
      <c r="B94" s="272" t="e">
        <f>VLOOKUP(A94,'Lookup Admin'!A:G,5,FALSE)</f>
        <v>#N/A</v>
      </c>
      <c r="C94" s="272"/>
      <c r="D94" s="272"/>
    </row>
    <row r="95" spans="1:4" ht="33" customHeight="1" x14ac:dyDescent="0.25">
      <c r="A95" s="129" t="s">
        <v>1281</v>
      </c>
      <c r="B95" s="152" t="e">
        <f>CONCATENATE("Severity"," = ",VLOOKUP(A94,Risk_Assessment!$G:$N,6,FALSE))</f>
        <v>#N/A</v>
      </c>
      <c r="C95" s="152" t="e">
        <f>CONCATENATE("Likelihood"," = ",VLOOKUP(A94,Risk_Assessment!$G:$N,5,FALSE))</f>
        <v>#N/A</v>
      </c>
      <c r="D95" s="152" t="e">
        <f>CONCATENATE("Risk Rating"," = ",VLOOKUP(A94,Risk_Assessment!$G:$N,7,FALSE))</f>
        <v>#N/A</v>
      </c>
    </row>
    <row r="96" spans="1:4" ht="33" customHeight="1" x14ac:dyDescent="0.25">
      <c r="A96" s="42" t="s">
        <v>1295</v>
      </c>
      <c r="B96" s="278" t="s">
        <v>1302</v>
      </c>
      <c r="C96" s="279"/>
      <c r="D96" s="280"/>
    </row>
    <row r="97" spans="1:4" ht="33" customHeight="1" x14ac:dyDescent="0.25">
      <c r="A97" s="42" t="s">
        <v>891</v>
      </c>
      <c r="B97" s="273" t="s">
        <v>870</v>
      </c>
      <c r="C97" s="273"/>
      <c r="D97" s="273"/>
    </row>
    <row r="98" spans="1:4" ht="33" customHeight="1" x14ac:dyDescent="0.25">
      <c r="A98" s="42" t="s">
        <v>892</v>
      </c>
      <c r="B98" s="273" t="s">
        <v>880</v>
      </c>
      <c r="C98" s="273"/>
      <c r="D98" s="273"/>
    </row>
    <row r="99" spans="1:4" ht="33" customHeight="1" x14ac:dyDescent="0.25">
      <c r="A99" s="42" t="s">
        <v>893</v>
      </c>
      <c r="B99" s="275"/>
      <c r="C99" s="276"/>
      <c r="D99" s="277"/>
    </row>
    <row r="100" spans="1:4" ht="33" customHeight="1" x14ac:dyDescent="0.25">
      <c r="A100" s="42" t="s">
        <v>1280</v>
      </c>
      <c r="B100" s="177"/>
      <c r="C100" s="123" t="s">
        <v>1251</v>
      </c>
      <c r="D100" s="153" t="s">
        <v>1303</v>
      </c>
    </row>
    <row r="101" spans="1:4" ht="33" customHeight="1" x14ac:dyDescent="0.25">
      <c r="A101" s="42" t="s">
        <v>877</v>
      </c>
      <c r="B101" s="176"/>
      <c r="C101" s="179" t="s">
        <v>878</v>
      </c>
      <c r="D101" s="175"/>
    </row>
    <row r="102" spans="1:4" ht="15" customHeight="1" x14ac:dyDescent="0.25">
      <c r="A102" s="269"/>
      <c r="B102" s="270"/>
      <c r="C102" s="270"/>
      <c r="D102" s="271"/>
    </row>
    <row r="103" spans="1:4" ht="15" customHeight="1" x14ac:dyDescent="0.25">
      <c r="A103" s="269" t="s">
        <v>1292</v>
      </c>
      <c r="B103" s="270"/>
      <c r="C103" s="270"/>
      <c r="D103" s="271"/>
    </row>
    <row r="104" spans="1:4" ht="33" customHeight="1" x14ac:dyDescent="0.25">
      <c r="A104" s="128" t="s">
        <v>1252</v>
      </c>
      <c r="B104" s="274" t="e">
        <f>VLOOKUP(A104,'Lookup Admin'!A:G,5,FALSE)</f>
        <v>#N/A</v>
      </c>
      <c r="C104" s="274"/>
      <c r="D104" s="274"/>
    </row>
    <row r="105" spans="1:4" ht="33" customHeight="1" x14ac:dyDescent="0.25">
      <c r="A105" s="129" t="s">
        <v>1281</v>
      </c>
      <c r="B105" s="151" t="e">
        <f>CONCATENATE("Severity"," = ",VLOOKUP(A104,Risk_Assessment!$G:$N,6,FALSE))</f>
        <v>#N/A</v>
      </c>
      <c r="C105" s="151" t="e">
        <f>CONCATENATE("Likelihood"," = ",VLOOKUP(A104,Risk_Assessment!$G:$N,5,FALSE))</f>
        <v>#N/A</v>
      </c>
      <c r="D105" s="151" t="e">
        <f>CONCATENATE("Risk Rating"," = ",VLOOKUP(A104,Risk_Assessment!$G:$N,7,FALSE))</f>
        <v>#N/A</v>
      </c>
    </row>
    <row r="106" spans="1:4" ht="33" customHeight="1" x14ac:dyDescent="0.25">
      <c r="A106" s="132" t="s">
        <v>1295</v>
      </c>
      <c r="B106" s="278" t="s">
        <v>1302</v>
      </c>
      <c r="C106" s="279"/>
      <c r="D106" s="280"/>
    </row>
    <row r="107" spans="1:4" ht="33" customHeight="1" x14ac:dyDescent="0.25">
      <c r="A107" s="132" t="s">
        <v>891</v>
      </c>
      <c r="B107" s="273" t="s">
        <v>870</v>
      </c>
      <c r="C107" s="273"/>
      <c r="D107" s="273"/>
    </row>
    <row r="108" spans="1:4" ht="33" customHeight="1" x14ac:dyDescent="0.25">
      <c r="A108" s="132" t="s">
        <v>892</v>
      </c>
      <c r="B108" s="273" t="s">
        <v>880</v>
      </c>
      <c r="C108" s="273"/>
      <c r="D108" s="273"/>
    </row>
    <row r="109" spans="1:4" ht="33" customHeight="1" x14ac:dyDescent="0.25">
      <c r="A109" s="132" t="s">
        <v>893</v>
      </c>
      <c r="B109" s="275"/>
      <c r="C109" s="276"/>
      <c r="D109" s="277"/>
    </row>
    <row r="110" spans="1:4" ht="33" customHeight="1" x14ac:dyDescent="0.25">
      <c r="A110" s="132" t="s">
        <v>1280</v>
      </c>
      <c r="B110" s="177"/>
      <c r="C110" s="133" t="s">
        <v>1251</v>
      </c>
      <c r="D110" s="153" t="s">
        <v>1303</v>
      </c>
    </row>
    <row r="111" spans="1:4" ht="33" customHeight="1" x14ac:dyDescent="0.25">
      <c r="A111" s="132" t="s">
        <v>877</v>
      </c>
      <c r="B111" s="176"/>
      <c r="C111" s="178" t="s">
        <v>878</v>
      </c>
      <c r="D111" s="175"/>
    </row>
    <row r="112" spans="1:4" ht="15" customHeight="1" x14ac:dyDescent="0.25">
      <c r="A112" s="269"/>
      <c r="B112" s="270"/>
      <c r="C112" s="270"/>
      <c r="D112" s="271"/>
    </row>
  </sheetData>
  <sheetProtection algorithmName="SHA-512" hashValue="rs8Y1rk58s/Pm5mxBqW2tyRxZ4Mh/8KmvkU1MPg2wygnmzv0wBDculAP888dEm/DC0v5Q9eTMv9pqyEwQvMEWg==" saltValue="rlbxaCZqEJPl4BW0V9pFhA==" spinCount="100000" sheet="1" objects="1" scenarios="1" formatRows="0"/>
  <mergeCells count="86">
    <mergeCell ref="B108:D108"/>
    <mergeCell ref="B109:D109"/>
    <mergeCell ref="A112:D112"/>
    <mergeCell ref="B99:D99"/>
    <mergeCell ref="A102:D102"/>
    <mergeCell ref="A103:D103"/>
    <mergeCell ref="B104:D104"/>
    <mergeCell ref="B107:D107"/>
    <mergeCell ref="B106:D106"/>
    <mergeCell ref="A92:D92"/>
    <mergeCell ref="A93:D93"/>
    <mergeCell ref="B94:D94"/>
    <mergeCell ref="B97:D97"/>
    <mergeCell ref="B98:D98"/>
    <mergeCell ref="B96:D96"/>
    <mergeCell ref="A83:D83"/>
    <mergeCell ref="B84:D84"/>
    <mergeCell ref="B87:D87"/>
    <mergeCell ref="B88:D88"/>
    <mergeCell ref="B89:D89"/>
    <mergeCell ref="B86:D86"/>
    <mergeCell ref="B77:D77"/>
    <mergeCell ref="B78:D78"/>
    <mergeCell ref="B79:D79"/>
    <mergeCell ref="A82:D82"/>
    <mergeCell ref="B76:D76"/>
    <mergeCell ref="B68:D68"/>
    <mergeCell ref="B69:D69"/>
    <mergeCell ref="A72:D72"/>
    <mergeCell ref="A73:D73"/>
    <mergeCell ref="B74:D74"/>
    <mergeCell ref="B59:D59"/>
    <mergeCell ref="A62:D62"/>
    <mergeCell ref="A63:D63"/>
    <mergeCell ref="B64:D64"/>
    <mergeCell ref="B67:D67"/>
    <mergeCell ref="B66:D66"/>
    <mergeCell ref="A53:D53"/>
    <mergeCell ref="B54:D54"/>
    <mergeCell ref="B57:D57"/>
    <mergeCell ref="B56:D56"/>
    <mergeCell ref="B58:D58"/>
    <mergeCell ref="B44:D44"/>
    <mergeCell ref="B47:D47"/>
    <mergeCell ref="B48:D48"/>
    <mergeCell ref="B49:D49"/>
    <mergeCell ref="A52:D52"/>
    <mergeCell ref="B46:D46"/>
    <mergeCell ref="B38:D38"/>
    <mergeCell ref="B39:D39"/>
    <mergeCell ref="B36:D36"/>
    <mergeCell ref="A42:D42"/>
    <mergeCell ref="A43:D43"/>
    <mergeCell ref="A1:D1"/>
    <mergeCell ref="C2:D2"/>
    <mergeCell ref="C3:D3"/>
    <mergeCell ref="A2:B2"/>
    <mergeCell ref="A3:B3"/>
    <mergeCell ref="B5:D5"/>
    <mergeCell ref="B6:D6"/>
    <mergeCell ref="A8:B8"/>
    <mergeCell ref="A10:B10"/>
    <mergeCell ref="C8:D8"/>
    <mergeCell ref="C10:D10"/>
    <mergeCell ref="A7:D7"/>
    <mergeCell ref="A9:D9"/>
    <mergeCell ref="A11:D11"/>
    <mergeCell ref="A23:D23"/>
    <mergeCell ref="A12:A13"/>
    <mergeCell ref="B13:D13"/>
    <mergeCell ref="B12:D12"/>
    <mergeCell ref="B14:D14"/>
    <mergeCell ref="B17:D17"/>
    <mergeCell ref="B18:D18"/>
    <mergeCell ref="B19:D19"/>
    <mergeCell ref="A22:D22"/>
    <mergeCell ref="B16:D16"/>
    <mergeCell ref="A33:D33"/>
    <mergeCell ref="B34:D34"/>
    <mergeCell ref="B37:D37"/>
    <mergeCell ref="B24:D24"/>
    <mergeCell ref="B28:D28"/>
    <mergeCell ref="B29:D29"/>
    <mergeCell ref="A32:D32"/>
    <mergeCell ref="B26:D26"/>
    <mergeCell ref="B27:D27"/>
  </mergeCells>
  <conditionalFormatting sqref="A1:D1 C2:C3 A2:A3">
    <cfRule type="cellIs" dxfId="145" priority="1289" operator="equal">
      <formula>0</formula>
    </cfRule>
  </conditionalFormatting>
  <conditionalFormatting sqref="B15:D15">
    <cfRule type="cellIs" dxfId="144" priority="1287" operator="equal">
      <formula>N/A</formula>
    </cfRule>
  </conditionalFormatting>
  <conditionalFormatting sqref="B5:D5">
    <cfRule type="cellIs" dxfId="143" priority="1286" operator="equal">
      <formula>"Brief descriptions of the issues"</formula>
    </cfRule>
  </conditionalFormatting>
  <conditionalFormatting sqref="D21">
    <cfRule type="cellIs" dxfId="142" priority="1281" stopIfTrue="1" operator="equal">
      <formula>"TBC"</formula>
    </cfRule>
    <cfRule type="cellIs" dxfId="141" priority="1282" stopIfTrue="1" operator="equal">
      <formula>"M"</formula>
    </cfRule>
    <cfRule type="cellIs" dxfId="140" priority="1283" stopIfTrue="1" operator="equal">
      <formula>"L"</formula>
    </cfRule>
    <cfRule type="cellIs" dxfId="139" priority="1284" stopIfTrue="1" operator="equal">
      <formula>"H"</formula>
    </cfRule>
    <cfRule type="cellIs" dxfId="138" priority="1285" stopIfTrue="1" operator="equal">
      <formula>"VH"</formula>
    </cfRule>
  </conditionalFormatting>
  <conditionalFormatting sqref="B19:B20">
    <cfRule type="cellIs" dxfId="137" priority="1274" operator="equal">
      <formula>"Description of the actions required to mitigate the risks"</formula>
    </cfRule>
  </conditionalFormatting>
  <conditionalFormatting sqref="B6:D6">
    <cfRule type="cellIs" dxfId="136" priority="1271" operator="equal">
      <formula>"Once all actions have been completed what is the status of the Private Supply"</formula>
    </cfRule>
  </conditionalFormatting>
  <conditionalFormatting sqref="B4">
    <cfRule type="cellIs" dxfId="135" priority="1270" operator="equal">
      <formula>"Name &amp; Position"</formula>
    </cfRule>
  </conditionalFormatting>
  <conditionalFormatting sqref="C8">
    <cfRule type="cellIs" dxfId="134" priority="556" stopIfTrue="1" operator="equal">
      <formula>"Medium Risk"</formula>
    </cfRule>
    <cfRule type="cellIs" dxfId="133" priority="557" stopIfTrue="1" operator="equal">
      <formula>"Low Risk"</formula>
    </cfRule>
    <cfRule type="cellIs" dxfId="132" priority="558" stopIfTrue="1" operator="equal">
      <formula>"High Risk"</formula>
    </cfRule>
    <cfRule type="cellIs" dxfId="131" priority="559" stopIfTrue="1" operator="equal">
      <formula>"Very High Risk"</formula>
    </cfRule>
  </conditionalFormatting>
  <conditionalFormatting sqref="B17:D17">
    <cfRule type="cellIs" dxfId="130" priority="555" operator="equal">
      <formula>"Overtype or select from dropdown list of standard mitigation measures"</formula>
    </cfRule>
  </conditionalFormatting>
  <conditionalFormatting sqref="B16">
    <cfRule type="cellIs" dxfId="129" priority="357" operator="equal">
      <formula>"Enter Description"</formula>
    </cfRule>
  </conditionalFormatting>
  <conditionalFormatting sqref="B35:D35">
    <cfRule type="cellIs" dxfId="128" priority="334" operator="equal">
      <formula>N/A</formula>
    </cfRule>
  </conditionalFormatting>
  <conditionalFormatting sqref="B55:D55">
    <cfRule type="cellIs" dxfId="127" priority="322" operator="equal">
      <formula>N/A</formula>
    </cfRule>
  </conditionalFormatting>
  <conditionalFormatting sqref="B75:D75">
    <cfRule type="cellIs" dxfId="126" priority="310" operator="equal">
      <formula>N/A</formula>
    </cfRule>
  </conditionalFormatting>
  <conditionalFormatting sqref="B95:D95">
    <cfRule type="cellIs" dxfId="125" priority="298" operator="equal">
      <formula>N/A</formula>
    </cfRule>
  </conditionalFormatting>
  <conditionalFormatting sqref="B105:D105">
    <cfRule type="cellIs" dxfId="124" priority="248" operator="equal">
      <formula>N/A</formula>
    </cfRule>
  </conditionalFormatting>
  <conditionalFormatting sqref="B25:D25">
    <cfRule type="cellIs" dxfId="123" priority="234" operator="equal">
      <formula>N/A</formula>
    </cfRule>
  </conditionalFormatting>
  <conditionalFormatting sqref="B45:D45">
    <cfRule type="cellIs" dxfId="122" priority="222" operator="equal">
      <formula>N/A</formula>
    </cfRule>
  </conditionalFormatting>
  <conditionalFormatting sqref="B65:D65">
    <cfRule type="cellIs" dxfId="121" priority="210" operator="equal">
      <formula>N/A</formula>
    </cfRule>
  </conditionalFormatting>
  <conditionalFormatting sqref="B85:D85">
    <cfRule type="cellIs" dxfId="120" priority="198" operator="equal">
      <formula>N/A</formula>
    </cfRule>
  </conditionalFormatting>
  <conditionalFormatting sqref="C10">
    <cfRule type="cellIs" dxfId="119" priority="184" stopIfTrue="1" operator="equal">
      <formula>"Medium Risk"</formula>
    </cfRule>
    <cfRule type="cellIs" dxfId="118" priority="185" stopIfTrue="1" operator="equal">
      <formula>"Low Risk"</formula>
    </cfRule>
    <cfRule type="cellIs" dxfId="117" priority="186" stopIfTrue="1" operator="equal">
      <formula>"High Risk"</formula>
    </cfRule>
    <cfRule type="cellIs" dxfId="116" priority="187" stopIfTrue="1" operator="equal">
      <formula>"Very High Risk"</formula>
    </cfRule>
  </conditionalFormatting>
  <conditionalFormatting sqref="A24">
    <cfRule type="cellIs" dxfId="115" priority="183" operator="equal">
      <formula>"Main Risk"</formula>
    </cfRule>
  </conditionalFormatting>
  <conditionalFormatting sqref="A34">
    <cfRule type="cellIs" dxfId="114" priority="182" operator="equal">
      <formula>"Main Risk"</formula>
    </cfRule>
  </conditionalFormatting>
  <conditionalFormatting sqref="A44">
    <cfRule type="cellIs" dxfId="113" priority="181" operator="equal">
      <formula>"Main Risk"</formula>
    </cfRule>
  </conditionalFormatting>
  <conditionalFormatting sqref="A54">
    <cfRule type="cellIs" dxfId="112" priority="180" operator="equal">
      <formula>"Main Risk"</formula>
    </cfRule>
  </conditionalFormatting>
  <conditionalFormatting sqref="A64">
    <cfRule type="cellIs" dxfId="111" priority="179" operator="equal">
      <formula>"Main Risk"</formula>
    </cfRule>
  </conditionalFormatting>
  <conditionalFormatting sqref="A74">
    <cfRule type="cellIs" dxfId="110" priority="178" operator="equal">
      <formula>"Main Risk"</formula>
    </cfRule>
  </conditionalFormatting>
  <conditionalFormatting sqref="A84">
    <cfRule type="cellIs" dxfId="109" priority="177" operator="equal">
      <formula>"Main Risk"</formula>
    </cfRule>
  </conditionalFormatting>
  <conditionalFormatting sqref="A94">
    <cfRule type="cellIs" dxfId="108" priority="176" operator="equal">
      <formula>"Main Risk"</formula>
    </cfRule>
  </conditionalFormatting>
  <conditionalFormatting sqref="A104">
    <cfRule type="cellIs" dxfId="107" priority="175" operator="equal">
      <formula>"Main Risk"</formula>
    </cfRule>
  </conditionalFormatting>
  <conditionalFormatting sqref="D31">
    <cfRule type="cellIs" dxfId="106" priority="124" stopIfTrue="1" operator="equal">
      <formula>"TBC"</formula>
    </cfRule>
    <cfRule type="cellIs" dxfId="105" priority="125" stopIfTrue="1" operator="equal">
      <formula>"M"</formula>
    </cfRule>
    <cfRule type="cellIs" dxfId="104" priority="126" stopIfTrue="1" operator="equal">
      <formula>"L"</formula>
    </cfRule>
    <cfRule type="cellIs" dxfId="103" priority="127" stopIfTrue="1" operator="equal">
      <formula>"H"</formula>
    </cfRule>
    <cfRule type="cellIs" dxfId="102" priority="128" stopIfTrue="1" operator="equal">
      <formula>"VH"</formula>
    </cfRule>
  </conditionalFormatting>
  <conditionalFormatting sqref="B30">
    <cfRule type="cellIs" dxfId="101" priority="123" operator="equal">
      <formula>"Description of the actions required to mitigate the risks"</formula>
    </cfRule>
  </conditionalFormatting>
  <conditionalFormatting sqref="D30">
    <cfRule type="cellIs" dxfId="100" priority="120" operator="equal">
      <formula>"Enter name or initials"</formula>
    </cfRule>
  </conditionalFormatting>
  <conditionalFormatting sqref="D41">
    <cfRule type="cellIs" dxfId="99" priority="114" stopIfTrue="1" operator="equal">
      <formula>"TBC"</formula>
    </cfRule>
    <cfRule type="cellIs" dxfId="98" priority="115" stopIfTrue="1" operator="equal">
      <formula>"M"</formula>
    </cfRule>
    <cfRule type="cellIs" dxfId="97" priority="116" stopIfTrue="1" operator="equal">
      <formula>"L"</formula>
    </cfRule>
    <cfRule type="cellIs" dxfId="96" priority="117" stopIfTrue="1" operator="equal">
      <formula>"H"</formula>
    </cfRule>
    <cfRule type="cellIs" dxfId="95" priority="118" stopIfTrue="1" operator="equal">
      <formula>"VH"</formula>
    </cfRule>
  </conditionalFormatting>
  <conditionalFormatting sqref="B40">
    <cfRule type="cellIs" dxfId="94" priority="113" operator="equal">
      <formula>"Description of the actions required to mitigate the risks"</formula>
    </cfRule>
  </conditionalFormatting>
  <conditionalFormatting sqref="D40">
    <cfRule type="cellIs" dxfId="93" priority="110" operator="equal">
      <formula>"Enter name or initials"</formula>
    </cfRule>
  </conditionalFormatting>
  <conditionalFormatting sqref="D51">
    <cfRule type="cellIs" dxfId="92" priority="104" stopIfTrue="1" operator="equal">
      <formula>"TBC"</formula>
    </cfRule>
    <cfRule type="cellIs" dxfId="91" priority="105" stopIfTrue="1" operator="equal">
      <formula>"M"</formula>
    </cfRule>
    <cfRule type="cellIs" dxfId="90" priority="106" stopIfTrue="1" operator="equal">
      <formula>"L"</formula>
    </cfRule>
    <cfRule type="cellIs" dxfId="89" priority="107" stopIfTrue="1" operator="equal">
      <formula>"H"</formula>
    </cfRule>
    <cfRule type="cellIs" dxfId="88" priority="108" stopIfTrue="1" operator="equal">
      <formula>"VH"</formula>
    </cfRule>
  </conditionalFormatting>
  <conditionalFormatting sqref="B50">
    <cfRule type="cellIs" dxfId="87" priority="103" operator="equal">
      <formula>"Description of the actions required to mitigate the risks"</formula>
    </cfRule>
  </conditionalFormatting>
  <conditionalFormatting sqref="D50">
    <cfRule type="cellIs" dxfId="86" priority="100" operator="equal">
      <formula>"Enter name or initials"</formula>
    </cfRule>
  </conditionalFormatting>
  <conditionalFormatting sqref="D61">
    <cfRule type="cellIs" dxfId="85" priority="94" stopIfTrue="1" operator="equal">
      <formula>"TBC"</formula>
    </cfRule>
    <cfRule type="cellIs" dxfId="84" priority="95" stopIfTrue="1" operator="equal">
      <formula>"M"</formula>
    </cfRule>
    <cfRule type="cellIs" dxfId="83" priority="96" stopIfTrue="1" operator="equal">
      <formula>"L"</formula>
    </cfRule>
    <cfRule type="cellIs" dxfId="82" priority="97" stopIfTrue="1" operator="equal">
      <formula>"H"</formula>
    </cfRule>
    <cfRule type="cellIs" dxfId="81" priority="98" stopIfTrue="1" operator="equal">
      <formula>"VH"</formula>
    </cfRule>
  </conditionalFormatting>
  <conditionalFormatting sqref="B60">
    <cfRule type="cellIs" dxfId="80" priority="93" operator="equal">
      <formula>"Description of the actions required to mitigate the risks"</formula>
    </cfRule>
  </conditionalFormatting>
  <conditionalFormatting sqref="D60">
    <cfRule type="cellIs" dxfId="79" priority="90" operator="equal">
      <formula>"Enter name or initials"</formula>
    </cfRule>
  </conditionalFormatting>
  <conditionalFormatting sqref="D71">
    <cfRule type="cellIs" dxfId="78" priority="84" stopIfTrue="1" operator="equal">
      <formula>"TBC"</formula>
    </cfRule>
    <cfRule type="cellIs" dxfId="77" priority="85" stopIfTrue="1" operator="equal">
      <formula>"M"</formula>
    </cfRule>
    <cfRule type="cellIs" dxfId="76" priority="86" stopIfTrue="1" operator="equal">
      <formula>"L"</formula>
    </cfRule>
    <cfRule type="cellIs" dxfId="75" priority="87" stopIfTrue="1" operator="equal">
      <formula>"H"</formula>
    </cfRule>
    <cfRule type="cellIs" dxfId="74" priority="88" stopIfTrue="1" operator="equal">
      <formula>"VH"</formula>
    </cfRule>
  </conditionalFormatting>
  <conditionalFormatting sqref="B70">
    <cfRule type="cellIs" dxfId="73" priority="83" operator="equal">
      <formula>"Description of the actions required to mitigate the risks"</formula>
    </cfRule>
  </conditionalFormatting>
  <conditionalFormatting sqref="D70">
    <cfRule type="cellIs" dxfId="72" priority="80" operator="equal">
      <formula>"Enter name or initials"</formula>
    </cfRule>
  </conditionalFormatting>
  <conditionalFormatting sqref="D81">
    <cfRule type="cellIs" dxfId="71" priority="74" stopIfTrue="1" operator="equal">
      <formula>"TBC"</formula>
    </cfRule>
    <cfRule type="cellIs" dxfId="70" priority="75" stopIfTrue="1" operator="equal">
      <formula>"M"</formula>
    </cfRule>
    <cfRule type="cellIs" dxfId="69" priority="76" stopIfTrue="1" operator="equal">
      <formula>"L"</formula>
    </cfRule>
    <cfRule type="cellIs" dxfId="68" priority="77" stopIfTrue="1" operator="equal">
      <formula>"H"</formula>
    </cfRule>
    <cfRule type="cellIs" dxfId="67" priority="78" stopIfTrue="1" operator="equal">
      <formula>"VH"</formula>
    </cfRule>
  </conditionalFormatting>
  <conditionalFormatting sqref="B80">
    <cfRule type="cellIs" dxfId="66" priority="73" operator="equal">
      <formula>"Description of the actions required to mitigate the risks"</formula>
    </cfRule>
  </conditionalFormatting>
  <conditionalFormatting sqref="D80">
    <cfRule type="cellIs" dxfId="65" priority="70" operator="equal">
      <formula>"Enter name or initials"</formula>
    </cfRule>
  </conditionalFormatting>
  <conditionalFormatting sqref="D91">
    <cfRule type="cellIs" dxfId="64" priority="64" stopIfTrue="1" operator="equal">
      <formula>"TBC"</formula>
    </cfRule>
    <cfRule type="cellIs" dxfId="63" priority="65" stopIfTrue="1" operator="equal">
      <formula>"M"</formula>
    </cfRule>
    <cfRule type="cellIs" dxfId="62" priority="66" stopIfTrue="1" operator="equal">
      <formula>"L"</formula>
    </cfRule>
    <cfRule type="cellIs" dxfId="61" priority="67" stopIfTrue="1" operator="equal">
      <formula>"H"</formula>
    </cfRule>
    <cfRule type="cellIs" dxfId="60" priority="68" stopIfTrue="1" operator="equal">
      <formula>"VH"</formula>
    </cfRule>
  </conditionalFormatting>
  <conditionalFormatting sqref="B90">
    <cfRule type="cellIs" dxfId="59" priority="63" operator="equal">
      <formula>"Description of the actions required to mitigate the risks"</formula>
    </cfRule>
  </conditionalFormatting>
  <conditionalFormatting sqref="D90">
    <cfRule type="cellIs" dxfId="58" priority="60" operator="equal">
      <formula>"Enter name or initials"</formula>
    </cfRule>
  </conditionalFormatting>
  <conditionalFormatting sqref="D101">
    <cfRule type="cellIs" dxfId="57" priority="54" stopIfTrue="1" operator="equal">
      <formula>"TBC"</formula>
    </cfRule>
    <cfRule type="cellIs" dxfId="56" priority="55" stopIfTrue="1" operator="equal">
      <formula>"M"</formula>
    </cfRule>
    <cfRule type="cellIs" dxfId="55" priority="56" stopIfTrue="1" operator="equal">
      <formula>"L"</formula>
    </cfRule>
    <cfRule type="cellIs" dxfId="54" priority="57" stopIfTrue="1" operator="equal">
      <formula>"H"</formula>
    </cfRule>
    <cfRule type="cellIs" dxfId="53" priority="58" stopIfTrue="1" operator="equal">
      <formula>"VH"</formula>
    </cfRule>
  </conditionalFormatting>
  <conditionalFormatting sqref="B100">
    <cfRule type="cellIs" dxfId="52" priority="53" operator="equal">
      <formula>"Description of the actions required to mitigate the risks"</formula>
    </cfRule>
  </conditionalFormatting>
  <conditionalFormatting sqref="D100">
    <cfRule type="cellIs" dxfId="51" priority="50" operator="equal">
      <formula>"Enter name or initials"</formula>
    </cfRule>
  </conditionalFormatting>
  <conditionalFormatting sqref="D111">
    <cfRule type="cellIs" dxfId="50" priority="44" stopIfTrue="1" operator="equal">
      <formula>"TBC"</formula>
    </cfRule>
    <cfRule type="cellIs" dxfId="49" priority="45" stopIfTrue="1" operator="equal">
      <formula>"M"</formula>
    </cfRule>
    <cfRule type="cellIs" dxfId="48" priority="46" stopIfTrue="1" operator="equal">
      <formula>"L"</formula>
    </cfRule>
    <cfRule type="cellIs" dxfId="47" priority="47" stopIfTrue="1" operator="equal">
      <formula>"H"</formula>
    </cfRule>
    <cfRule type="cellIs" dxfId="46" priority="48" stopIfTrue="1" operator="equal">
      <formula>"VH"</formula>
    </cfRule>
  </conditionalFormatting>
  <conditionalFormatting sqref="B110">
    <cfRule type="cellIs" dxfId="45" priority="43" operator="equal">
      <formula>"Description of the actions required to mitigate the risks"</formula>
    </cfRule>
  </conditionalFormatting>
  <conditionalFormatting sqref="D110">
    <cfRule type="cellIs" dxfId="44" priority="40" operator="equal">
      <formula>"Enter name or initials"</formula>
    </cfRule>
  </conditionalFormatting>
  <conditionalFormatting sqref="B28:D28">
    <cfRule type="cellIs" dxfId="43" priority="39" operator="equal">
      <formula>"Description of the actions required to mitigate the risks"</formula>
    </cfRule>
  </conditionalFormatting>
  <conditionalFormatting sqref="B29">
    <cfRule type="cellIs" dxfId="42" priority="38" operator="equal">
      <formula>"Description of the actions required to mitigate the risks"</formula>
    </cfRule>
  </conditionalFormatting>
  <conditionalFormatting sqref="B27:D27">
    <cfRule type="cellIs" dxfId="41" priority="37" operator="equal">
      <formula>"Overtype or select from dropdown list of standard mitigation measures"</formula>
    </cfRule>
  </conditionalFormatting>
  <conditionalFormatting sqref="B26">
    <cfRule type="cellIs" dxfId="40" priority="36" operator="equal">
      <formula>"Enter Description"</formula>
    </cfRule>
  </conditionalFormatting>
  <conditionalFormatting sqref="B38:D38">
    <cfRule type="cellIs" dxfId="39" priority="35" operator="equal">
      <formula>"Description of the actions required to mitigate the risks"</formula>
    </cfRule>
  </conditionalFormatting>
  <conditionalFormatting sqref="B39">
    <cfRule type="cellIs" dxfId="38" priority="34" operator="equal">
      <formula>"Description of the actions required to mitigate the risks"</formula>
    </cfRule>
  </conditionalFormatting>
  <conditionalFormatting sqref="B37:D37">
    <cfRule type="cellIs" dxfId="37" priority="33" operator="equal">
      <formula>"Overtype or select from dropdown list of standard mitigation measures"</formula>
    </cfRule>
  </conditionalFormatting>
  <conditionalFormatting sqref="B36">
    <cfRule type="cellIs" dxfId="36" priority="32" operator="equal">
      <formula>"Enter Description"</formula>
    </cfRule>
  </conditionalFormatting>
  <conditionalFormatting sqref="B48:D48">
    <cfRule type="cellIs" dxfId="35" priority="31" operator="equal">
      <formula>"Description of the actions required to mitigate the risks"</formula>
    </cfRule>
  </conditionalFormatting>
  <conditionalFormatting sqref="B49">
    <cfRule type="cellIs" dxfId="34" priority="30" operator="equal">
      <formula>"Description of the actions required to mitigate the risks"</formula>
    </cfRule>
  </conditionalFormatting>
  <conditionalFormatting sqref="B47:D47">
    <cfRule type="cellIs" dxfId="33" priority="29" operator="equal">
      <formula>"Overtype or select from dropdown list of standard mitigation measures"</formula>
    </cfRule>
  </conditionalFormatting>
  <conditionalFormatting sqref="B46">
    <cfRule type="cellIs" dxfId="32" priority="28" operator="equal">
      <formula>"Enter Description"</formula>
    </cfRule>
  </conditionalFormatting>
  <conditionalFormatting sqref="B58:D58">
    <cfRule type="cellIs" dxfId="31" priority="27" operator="equal">
      <formula>"Description of the actions required to mitigate the risks"</formula>
    </cfRule>
  </conditionalFormatting>
  <conditionalFormatting sqref="B59">
    <cfRule type="cellIs" dxfId="30" priority="26" operator="equal">
      <formula>"Description of the actions required to mitigate the risks"</formula>
    </cfRule>
  </conditionalFormatting>
  <conditionalFormatting sqref="B57:D57">
    <cfRule type="cellIs" dxfId="29" priority="25" operator="equal">
      <formula>"Overtype or select from dropdown list of standard mitigation measures"</formula>
    </cfRule>
  </conditionalFormatting>
  <conditionalFormatting sqref="B56">
    <cfRule type="cellIs" dxfId="28" priority="24" operator="equal">
      <formula>"Enter Description"</formula>
    </cfRule>
  </conditionalFormatting>
  <conditionalFormatting sqref="B68:D68">
    <cfRule type="cellIs" dxfId="27" priority="23" operator="equal">
      <formula>"Description of the actions required to mitigate the risks"</formula>
    </cfRule>
  </conditionalFormatting>
  <conditionalFormatting sqref="B69">
    <cfRule type="cellIs" dxfId="26" priority="22" operator="equal">
      <formula>"Description of the actions required to mitigate the risks"</formula>
    </cfRule>
  </conditionalFormatting>
  <conditionalFormatting sqref="B67:D67">
    <cfRule type="cellIs" dxfId="25" priority="21" operator="equal">
      <formula>"Overtype or select from dropdown list of standard mitigation measures"</formula>
    </cfRule>
  </conditionalFormatting>
  <conditionalFormatting sqref="B66">
    <cfRule type="cellIs" dxfId="24" priority="20" operator="equal">
      <formula>"Enter Description"</formula>
    </cfRule>
  </conditionalFormatting>
  <conditionalFormatting sqref="B78:D78">
    <cfRule type="cellIs" dxfId="23" priority="19" operator="equal">
      <formula>"Description of the actions required to mitigate the risks"</formula>
    </cfRule>
  </conditionalFormatting>
  <conditionalFormatting sqref="B79">
    <cfRule type="cellIs" dxfId="22" priority="18" operator="equal">
      <formula>"Description of the actions required to mitigate the risks"</formula>
    </cfRule>
  </conditionalFormatting>
  <conditionalFormatting sqref="B77:D77">
    <cfRule type="cellIs" dxfId="21" priority="17" operator="equal">
      <formula>"Overtype or select from dropdown list of standard mitigation measures"</formula>
    </cfRule>
  </conditionalFormatting>
  <conditionalFormatting sqref="B76">
    <cfRule type="cellIs" dxfId="20" priority="16" operator="equal">
      <formula>"Enter Description"</formula>
    </cfRule>
  </conditionalFormatting>
  <conditionalFormatting sqref="B88:D88">
    <cfRule type="cellIs" dxfId="19" priority="15" operator="equal">
      <formula>"Description of the actions required to mitigate the risks"</formula>
    </cfRule>
  </conditionalFormatting>
  <conditionalFormatting sqref="B89">
    <cfRule type="cellIs" dxfId="18" priority="14" operator="equal">
      <formula>"Description of the actions required to mitigate the risks"</formula>
    </cfRule>
  </conditionalFormatting>
  <conditionalFormatting sqref="B87:D87">
    <cfRule type="cellIs" dxfId="17" priority="13" operator="equal">
      <formula>"Overtype or select from dropdown list of standard mitigation measures"</formula>
    </cfRule>
  </conditionalFormatting>
  <conditionalFormatting sqref="B86">
    <cfRule type="cellIs" dxfId="16" priority="12" operator="equal">
      <formula>"Enter Description"</formula>
    </cfRule>
  </conditionalFormatting>
  <conditionalFormatting sqref="B98:D98">
    <cfRule type="cellIs" dxfId="15" priority="11" operator="equal">
      <formula>"Description of the actions required to mitigate the risks"</formula>
    </cfRule>
  </conditionalFormatting>
  <conditionalFormatting sqref="B99">
    <cfRule type="cellIs" dxfId="14" priority="10" operator="equal">
      <formula>"Description of the actions required to mitigate the risks"</formula>
    </cfRule>
  </conditionalFormatting>
  <conditionalFormatting sqref="B97:D97">
    <cfRule type="cellIs" dxfId="13" priority="9" operator="equal">
      <formula>"Overtype or select from dropdown list of standard mitigation measures"</formula>
    </cfRule>
  </conditionalFormatting>
  <conditionalFormatting sqref="B96">
    <cfRule type="cellIs" dxfId="12" priority="8" operator="equal">
      <formula>"Enter Description"</formula>
    </cfRule>
  </conditionalFormatting>
  <conditionalFormatting sqref="B108:D108">
    <cfRule type="cellIs" dxfId="11" priority="7" operator="equal">
      <formula>"Description of the actions required to mitigate the risks"</formula>
    </cfRule>
  </conditionalFormatting>
  <conditionalFormatting sqref="B109">
    <cfRule type="cellIs" dxfId="10" priority="6" operator="equal">
      <formula>"Description of the actions required to mitigate the risks"</formula>
    </cfRule>
  </conditionalFormatting>
  <conditionalFormatting sqref="B107:D107">
    <cfRule type="cellIs" dxfId="9" priority="5" operator="equal">
      <formula>"Overtype or select from dropdown list of standard mitigation measures"</formula>
    </cfRule>
  </conditionalFormatting>
  <conditionalFormatting sqref="B106">
    <cfRule type="cellIs" dxfId="8" priority="4" operator="equal">
      <formula>"Enter Description"</formula>
    </cfRule>
  </conditionalFormatting>
  <conditionalFormatting sqref="A14">
    <cfRule type="cellIs" dxfId="7" priority="3" operator="equal">
      <formula>"Main Risk"</formula>
    </cfRule>
  </conditionalFormatting>
  <conditionalFormatting sqref="B18:D18">
    <cfRule type="cellIs" dxfId="6" priority="2" operator="equal">
      <formula>"Description of the actions required to mitigate the risks"</formula>
    </cfRule>
  </conditionalFormatting>
  <conditionalFormatting sqref="D20">
    <cfRule type="cellIs" dxfId="5" priority="1" operator="equal">
      <formula>"Enter name or initials"</formula>
    </cfRule>
  </conditionalFormatting>
  <dataValidations disablePrompts="1" count="1">
    <dataValidation allowBlank="1" showInputMessage="1" showErrorMessage="1" prompt="These are additional risks which can also be associated with the main risk.  Groupings of risks should be made so that the action plans focus on root causes rather that 'quick wins'" sqref="A15 A25 A35 A45 A55 A65 A75 A85 A95 A105" xr:uid="{00000000-0002-0000-0500-000000000000}"/>
  </dataValidations>
  <pageMargins left="0.7" right="0.7" top="0.75" bottom="0.75" header="0.3" footer="0.3"/>
  <pageSetup paperSize="9" scale="70" fitToHeight="0" orientation="portrait" r:id="rId1"/>
  <headerFooter>
    <oddFooter>&amp;CDWI Private Water Supply Risk Assessment Tool V2.0 Page &amp;P of &amp;N</oddFooter>
  </headerFooter>
  <drawing r:id="rId2"/>
  <extLst>
    <ext xmlns:x14="http://schemas.microsoft.com/office/spreadsheetml/2009/9/main" uri="{CCE6A557-97BC-4b89-ADB6-D9C93CAAB3DF}">
      <x14:dataValidations xmlns:xm="http://schemas.microsoft.com/office/excel/2006/main" disablePrompts="1" count="8">
        <x14:dataValidation type="list" allowBlank="1" showInputMessage="1" showErrorMessage="1" prompt="This is the highest risk rating of the main risks seen" xr:uid="{00000000-0002-0000-0500-000001000000}">
          <x14:formula1>
            <xm:f>'Lookup Admin'!$K$30:$K$33</xm:f>
          </x14:formula1>
          <xm:sqref>C8:D8</xm:sqref>
        </x14:dataValidation>
        <x14:dataValidation type="list" allowBlank="1" showInputMessage="1" showErrorMessage="1" prompt="This final rating is your professional judgement on the status of the supply system once the recommended actions have been undertaken" xr:uid="{00000000-0002-0000-0500-000002000000}">
          <x14:formula1>
            <xm:f>'Lookup Admin'!$K$30:$K$33</xm:f>
          </x14:formula1>
          <xm:sqref>C10:D10</xm:sqref>
        </x14:dataValidation>
        <x14:dataValidation type="list" allowBlank="1" showInputMessage="1" xr:uid="{00000000-0002-0000-0500-000003000000}">
          <x14:formula1>
            <xm:f>'Lookup Admin'!$J$37:$J$41</xm:f>
          </x14:formula1>
          <xm:sqref>B19:D19 B99:D99 B29:D29 B39:D39 B49:D49 B59:D59 B69:D69 B79:D79 B89:D89 B109:D109</xm:sqref>
        </x14:dataValidation>
        <x14:dataValidation type="list" allowBlank="1" showInputMessage="1" showErrorMessage="1" xr:uid="{00000000-0002-0000-0500-000004000000}">
          <x14:formula1>
            <xm:f>'Lookup Admin'!$J$19:$J$22</xm:f>
          </x14:formula1>
          <xm:sqref>B21 B31 B41 B51 B61 B71 B81 B91 B101 B111</xm:sqref>
        </x14:dataValidation>
        <x14:dataValidation type="list" allowBlank="1" showInputMessage="1" xr:uid="{00000000-0002-0000-0500-000005000000}">
          <x14:formula1>
            <xm:f>'Lookup Admin'!$R$2:$R$23</xm:f>
          </x14:formula1>
          <xm:sqref>B17:D17 B97:D97 B27:D27 B37:D37 B47:D47 B57:D57 B67:D67 B77:D77 B87:D87 B107:D107</xm:sqref>
        </x14:dataValidation>
        <x14:dataValidation type="list" allowBlank="1" showInputMessage="1" showErrorMessage="1" prompt="Final rating once mitigations have been completed" xr:uid="{00000000-0002-0000-0500-000006000000}">
          <x14:formula1>
            <xm:f>'Lookup Admin'!$K$30:$K$33</xm:f>
          </x14:formula1>
          <xm:sqref>D21 D101 D31 D41 D51 D61 D71 D81 D91 D111</xm:sqref>
        </x14:dataValidation>
        <x14:dataValidation type="list" allowBlank="1" showInputMessage="1" xr:uid="{00000000-0002-0000-0500-000007000000}">
          <x14:formula1>
            <xm:f>'Lookup Admin'!$P$2:$P$62</xm:f>
          </x14:formula1>
          <xm:sqref>B108:D108 B98:D98 B28:D28 B38:D38 B48:D48 B58:D58 B68:D68 B78:D78 B88:D88 B18:D18</xm:sqref>
        </x14:dataValidation>
        <x14:dataValidation type="list" allowBlank="1" showInputMessage="1" prompt="This must be the closest to the actual root cause risk" xr:uid="{00000000-0002-0000-0500-000008000000}">
          <x14:formula1>
            <xm:f>'Lookup Admin'!$A$2:$A$318</xm:f>
          </x14:formula1>
          <xm:sqref>A104 A24 A34 A44 A54 A64 A74 A84 A94 A14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H21"/>
  <sheetViews>
    <sheetView workbookViewId="0">
      <selection activeCell="A2" sqref="A2:F2"/>
    </sheetView>
  </sheetViews>
  <sheetFormatPr defaultColWidth="0" defaultRowHeight="15" zeroHeight="1" x14ac:dyDescent="0.25"/>
  <cols>
    <col min="1" max="1" width="31.42578125" customWidth="1"/>
    <col min="2" max="2" width="10.28515625" customWidth="1"/>
    <col min="3" max="3" width="14.42578125" customWidth="1"/>
    <col min="4" max="4" width="32.7109375" customWidth="1"/>
    <col min="5" max="5" width="11.7109375" customWidth="1"/>
    <col min="6" max="6" width="22.140625" customWidth="1"/>
    <col min="9" max="16383" width="9.140625" hidden="1"/>
    <col min="16384" max="16384" width="9.140625" hidden="1" customWidth="1"/>
  </cols>
  <sheetData>
    <row r="1" spans="1:8" ht="26.25" customHeight="1" x14ac:dyDescent="0.25">
      <c r="A1" s="145" t="s">
        <v>1307</v>
      </c>
      <c r="B1" s="144"/>
      <c r="C1" s="144"/>
      <c r="D1" s="148"/>
      <c r="E1" s="146"/>
      <c r="F1" s="147"/>
      <c r="G1" s="136"/>
      <c r="H1" s="136"/>
    </row>
    <row r="2" spans="1:8" ht="26.25" customHeight="1" x14ac:dyDescent="0.25">
      <c r="A2" s="318" t="s">
        <v>1306</v>
      </c>
      <c r="B2" s="319"/>
      <c r="C2" s="319"/>
      <c r="D2" s="319"/>
      <c r="E2" s="319"/>
      <c r="F2" s="320"/>
      <c r="G2" s="136"/>
      <c r="H2" s="136"/>
    </row>
    <row r="3" spans="1:8" x14ac:dyDescent="0.25">
      <c r="A3" s="143"/>
      <c r="B3" s="143"/>
      <c r="C3" s="143"/>
      <c r="D3" s="143"/>
      <c r="E3" s="143"/>
      <c r="F3" s="143"/>
      <c r="G3" s="136"/>
      <c r="H3" s="136"/>
    </row>
    <row r="4" spans="1:8" ht="15.75" x14ac:dyDescent="0.25">
      <c r="A4" s="321" t="str">
        <f>Supply_Details!B3</f>
        <v xml:space="preserve">Local Authority: </v>
      </c>
      <c r="B4" s="321"/>
      <c r="C4" s="321"/>
      <c r="D4" s="321" t="str">
        <f>CONCATENATE(Supply_Details!C3:D3," ",Supply_Details!C4:D4)</f>
        <v xml:space="preserve">Supply Reference:  </v>
      </c>
      <c r="E4" s="321"/>
      <c r="F4" s="321"/>
      <c r="G4" s="136"/>
      <c r="H4" s="136"/>
    </row>
    <row r="5" spans="1:8" ht="15.75" x14ac:dyDescent="0.25">
      <c r="A5" s="322" t="str">
        <f>Supply_Details!E2</f>
        <v xml:space="preserve">Supply Name &amp; Address: </v>
      </c>
      <c r="B5" s="322"/>
      <c r="C5" s="322"/>
      <c r="D5" s="323"/>
      <c r="E5" s="323"/>
      <c r="F5" s="322"/>
      <c r="G5" s="136"/>
      <c r="H5" s="136"/>
    </row>
    <row r="6" spans="1:8" ht="15.75" x14ac:dyDescent="0.25">
      <c r="A6" s="322"/>
      <c r="B6" s="322"/>
      <c r="C6" s="322"/>
      <c r="D6" s="324" t="str">
        <f>CONCATENATE('Controls_&amp;_Actions'!A4," ",'Controls_&amp;_Actions'!B4)</f>
        <v>Assessor: Name &amp; Position</v>
      </c>
      <c r="E6" s="324"/>
      <c r="F6" s="324"/>
      <c r="G6" s="136"/>
      <c r="H6" s="136"/>
    </row>
    <row r="7" spans="1:8" ht="75" customHeight="1" x14ac:dyDescent="0.25">
      <c r="A7" s="313" t="s">
        <v>1296</v>
      </c>
      <c r="B7" s="314"/>
      <c r="C7" s="315"/>
      <c r="D7" s="316"/>
      <c r="E7" s="316"/>
      <c r="F7" s="317"/>
      <c r="G7" s="136"/>
      <c r="H7" s="136"/>
    </row>
    <row r="8" spans="1:8" x14ac:dyDescent="0.25">
      <c r="A8" s="286" t="s">
        <v>1297</v>
      </c>
      <c r="B8" s="288"/>
      <c r="C8" s="308">
        <f>'Controls_&amp;_Actions'!C10:D10</f>
        <v>0</v>
      </c>
      <c r="D8" s="309"/>
      <c r="E8" s="309"/>
      <c r="F8" s="310"/>
      <c r="G8" s="136"/>
      <c r="H8" s="136"/>
    </row>
    <row r="9" spans="1:8" ht="28.5" customHeight="1" x14ac:dyDescent="0.25">
      <c r="A9" s="161">
        <f>Supply_Details!B8</f>
        <v>0</v>
      </c>
      <c r="B9" s="161" t="s">
        <v>1305</v>
      </c>
      <c r="C9" s="162">
        <f>Supply_Details!E6</f>
        <v>0</v>
      </c>
      <c r="D9" s="143"/>
      <c r="E9" s="142"/>
      <c r="F9" s="142"/>
      <c r="G9" s="136"/>
      <c r="H9" s="136"/>
    </row>
    <row r="10" spans="1:8" x14ac:dyDescent="0.25">
      <c r="A10" s="311" t="s">
        <v>1298</v>
      </c>
      <c r="B10" s="311"/>
      <c r="C10" s="311"/>
      <c r="D10" s="311"/>
      <c r="E10" s="311"/>
      <c r="F10" s="311"/>
      <c r="G10" s="136"/>
      <c r="H10" s="136"/>
    </row>
    <row r="11" spans="1:8" ht="30" x14ac:dyDescent="0.25">
      <c r="A11" s="96" t="s">
        <v>1295</v>
      </c>
      <c r="B11" s="96" t="s">
        <v>1299</v>
      </c>
      <c r="C11" s="312" t="s">
        <v>1300</v>
      </c>
      <c r="D11" s="312"/>
      <c r="E11" s="96" t="s">
        <v>1251</v>
      </c>
      <c r="F11" s="96" t="s">
        <v>1301</v>
      </c>
      <c r="G11" s="136"/>
      <c r="H11" s="136"/>
    </row>
    <row r="12" spans="1:8" ht="45" x14ac:dyDescent="0.25">
      <c r="A12" s="140" t="str">
        <f>'Controls_&amp;_Actions'!B16</f>
        <v>Enter Description</v>
      </c>
      <c r="B12" s="140" t="str">
        <f>CONCATENATE('Controls_&amp;_Actions'!A14,", ",'Controls_&amp;_Actions'!A15)</f>
        <v>Main Risk, Associated risks</v>
      </c>
      <c r="C12" s="307" t="str">
        <f>'Controls_&amp;_Actions'!B18</f>
        <v>Description of the actions required to mitigate the risks</v>
      </c>
      <c r="D12" s="307"/>
      <c r="E12" s="140" t="str">
        <f>'Controls_&amp;_Actions'!D20</f>
        <v>Enter name or initials</v>
      </c>
      <c r="F12" s="141">
        <f>'Controls_&amp;_Actions'!B20</f>
        <v>0</v>
      </c>
      <c r="G12" s="138"/>
      <c r="H12" s="138"/>
    </row>
    <row r="13" spans="1:8" ht="60" customHeight="1" x14ac:dyDescent="0.25">
      <c r="A13" s="140" t="str">
        <f>'Controls_&amp;_Actions'!B26</f>
        <v>Enter Description</v>
      </c>
      <c r="B13" s="140" t="str">
        <f>CONCATENATE('Controls_&amp;_Actions'!A24,", ",'Controls_&amp;_Actions'!A25)</f>
        <v>Main Risk, Associated risks</v>
      </c>
      <c r="C13" s="307" t="str">
        <f>'Controls_&amp;_Actions'!B28</f>
        <v>Description of the actions required to mitigate the risks</v>
      </c>
      <c r="D13" s="307"/>
      <c r="E13" s="140" t="str">
        <f>'Controls_&amp;_Actions'!D30</f>
        <v>Enter name or initials</v>
      </c>
      <c r="F13" s="141">
        <f>'Controls_&amp;_Actions'!B30</f>
        <v>0</v>
      </c>
      <c r="G13" s="137"/>
      <c r="H13" s="137"/>
    </row>
    <row r="14" spans="1:8" ht="60" customHeight="1" x14ac:dyDescent="0.25">
      <c r="A14" s="140" t="str">
        <f>'Controls_&amp;_Actions'!B36</f>
        <v>Enter Description</v>
      </c>
      <c r="B14" s="140" t="str">
        <f>CONCATENATE('Controls_&amp;_Actions'!A34,", ",'Controls_&amp;_Actions'!A35)</f>
        <v>Main Risk, Associated risks</v>
      </c>
      <c r="C14" s="307" t="str">
        <f>'Controls_&amp;_Actions'!B38</f>
        <v>Description of the actions required to mitigate the risks</v>
      </c>
      <c r="D14" s="307"/>
      <c r="E14" s="140" t="str">
        <f>'Controls_&amp;_Actions'!D40</f>
        <v>Enter name or initials</v>
      </c>
      <c r="F14" s="141">
        <f>'Controls_&amp;_Actions'!B40</f>
        <v>0</v>
      </c>
      <c r="G14" s="137"/>
      <c r="H14" s="137"/>
    </row>
    <row r="15" spans="1:8" ht="60" customHeight="1" x14ac:dyDescent="0.25">
      <c r="A15" s="140" t="str">
        <f>'Controls_&amp;_Actions'!B46</f>
        <v>Enter Description</v>
      </c>
      <c r="B15" s="140" t="str">
        <f>CONCATENATE('Controls_&amp;_Actions'!A44,", ",'Controls_&amp;_Actions'!A45)</f>
        <v>Main Risk, Associated risks</v>
      </c>
      <c r="C15" s="307" t="str">
        <f>'Controls_&amp;_Actions'!B48</f>
        <v>Description of the actions required to mitigate the risks</v>
      </c>
      <c r="D15" s="307"/>
      <c r="E15" s="140" t="str">
        <f>'Controls_&amp;_Actions'!D50</f>
        <v>Enter name or initials</v>
      </c>
      <c r="F15" s="141">
        <f>'Controls_&amp;_Actions'!B50</f>
        <v>0</v>
      </c>
      <c r="G15" s="137"/>
      <c r="H15" s="137"/>
    </row>
    <row r="16" spans="1:8" ht="60" customHeight="1" x14ac:dyDescent="0.25">
      <c r="A16" s="140" t="str">
        <f>'Controls_&amp;_Actions'!B56</f>
        <v>Enter Description</v>
      </c>
      <c r="B16" s="140" t="str">
        <f>CONCATENATE('Controls_&amp;_Actions'!A54,", ",'Controls_&amp;_Actions'!A55)</f>
        <v>Main Risk, Associated risks</v>
      </c>
      <c r="C16" s="307" t="str">
        <f>'Controls_&amp;_Actions'!B58</f>
        <v>Description of the actions required to mitigate the risks</v>
      </c>
      <c r="D16" s="307"/>
      <c r="E16" s="140" t="str">
        <f>'Controls_&amp;_Actions'!D60</f>
        <v>Enter name or initials</v>
      </c>
      <c r="F16" s="141">
        <f>'Controls_&amp;_Actions'!B60</f>
        <v>0</v>
      </c>
      <c r="G16" s="137"/>
      <c r="H16" s="137"/>
    </row>
    <row r="17" spans="1:8" ht="60" customHeight="1" x14ac:dyDescent="0.25">
      <c r="A17" s="140" t="str">
        <f>'Controls_&amp;_Actions'!B66</f>
        <v>Enter Description</v>
      </c>
      <c r="B17" s="140" t="str">
        <f>CONCATENATE('Controls_&amp;_Actions'!A64,", ",'Controls_&amp;_Actions'!A65)</f>
        <v>Main Risk, Associated risks</v>
      </c>
      <c r="C17" s="307" t="str">
        <f>'Controls_&amp;_Actions'!B68</f>
        <v>Description of the actions required to mitigate the risks</v>
      </c>
      <c r="D17" s="307"/>
      <c r="E17" s="140" t="str">
        <f>'Controls_&amp;_Actions'!D70</f>
        <v>Enter name or initials</v>
      </c>
      <c r="F17" s="141">
        <f>'Controls_&amp;_Actions'!B70</f>
        <v>0</v>
      </c>
      <c r="G17" s="137"/>
      <c r="H17" s="137"/>
    </row>
    <row r="18" spans="1:8" ht="60" customHeight="1" x14ac:dyDescent="0.25">
      <c r="A18" s="140" t="str">
        <f>'Controls_&amp;_Actions'!B76</f>
        <v>Enter Description</v>
      </c>
      <c r="B18" s="140" t="str">
        <f>CONCATENATE('Controls_&amp;_Actions'!A74,", ",'Controls_&amp;_Actions'!A75)</f>
        <v>Main Risk, Associated risks</v>
      </c>
      <c r="C18" s="307" t="str">
        <f>'Controls_&amp;_Actions'!B78</f>
        <v>Description of the actions required to mitigate the risks</v>
      </c>
      <c r="D18" s="307"/>
      <c r="E18" s="140" t="str">
        <f>'Controls_&amp;_Actions'!D80</f>
        <v>Enter name or initials</v>
      </c>
      <c r="F18" s="141">
        <f>'Controls_&amp;_Actions'!B80</f>
        <v>0</v>
      </c>
      <c r="G18" s="137"/>
      <c r="H18" s="137"/>
    </row>
    <row r="19" spans="1:8" ht="60" customHeight="1" x14ac:dyDescent="0.25">
      <c r="A19" s="140" t="str">
        <f>'Controls_&amp;_Actions'!B86</f>
        <v>Enter Description</v>
      </c>
      <c r="B19" s="140" t="str">
        <f>CONCATENATE('Controls_&amp;_Actions'!A84,", ",'Controls_&amp;_Actions'!A85)</f>
        <v>Main Risk, Associated risks</v>
      </c>
      <c r="C19" s="307" t="str">
        <f>'Controls_&amp;_Actions'!B88</f>
        <v>Description of the actions required to mitigate the risks</v>
      </c>
      <c r="D19" s="307"/>
      <c r="E19" s="140" t="str">
        <f>'Controls_&amp;_Actions'!D90</f>
        <v>Enter name or initials</v>
      </c>
      <c r="F19" s="141">
        <f>'Controls_&amp;_Actions'!B90</f>
        <v>0</v>
      </c>
      <c r="G19" s="137"/>
      <c r="H19" s="137"/>
    </row>
    <row r="20" spans="1:8" ht="60" customHeight="1" x14ac:dyDescent="0.25">
      <c r="A20" s="140" t="str">
        <f>'Controls_&amp;_Actions'!B96</f>
        <v>Enter Description</v>
      </c>
      <c r="B20" s="140" t="str">
        <f>CONCATENATE('Controls_&amp;_Actions'!A94,", ",'Controls_&amp;_Actions'!A95)</f>
        <v>Main Risk, Associated risks</v>
      </c>
      <c r="C20" s="307" t="str">
        <f>'Controls_&amp;_Actions'!B98</f>
        <v>Description of the actions required to mitigate the risks</v>
      </c>
      <c r="D20" s="307"/>
      <c r="E20" s="140" t="str">
        <f>'Controls_&amp;_Actions'!D100</f>
        <v>Enter name or initials</v>
      </c>
      <c r="F20" s="141">
        <f>'Controls_&amp;_Actions'!B100</f>
        <v>0</v>
      </c>
      <c r="G20" s="137"/>
      <c r="H20" s="137"/>
    </row>
    <row r="21" spans="1:8" ht="60" customHeight="1" x14ac:dyDescent="0.25">
      <c r="A21" s="140" t="str">
        <f>'Controls_&amp;_Actions'!B106</f>
        <v>Enter Description</v>
      </c>
      <c r="B21" s="140" t="str">
        <f>CONCATENATE('Controls_&amp;_Actions'!A104,", ",'Controls_&amp;_Actions'!A105)</f>
        <v>Main Risk, Associated risks</v>
      </c>
      <c r="C21" s="307" t="str">
        <f>'Controls_&amp;_Actions'!B108</f>
        <v>Description of the actions required to mitigate the risks</v>
      </c>
      <c r="D21" s="307"/>
      <c r="E21" s="140" t="str">
        <f>'Controls_&amp;_Actions'!D110</f>
        <v>Enter name or initials</v>
      </c>
      <c r="F21" s="141">
        <f>'Controls_&amp;_Actions'!B110</f>
        <v>0</v>
      </c>
      <c r="G21" s="137"/>
      <c r="H21" s="137"/>
    </row>
  </sheetData>
  <sheetProtection algorithmName="SHA-512" hashValue="gqTOcJozZqoOOiXJ8ETrzGbtmKmssCzmNVd/PixYzJWkFRMLhbiVR3A7wTHQ1DTeVhcWKbRHy+CBuL3gyjGBnQ==" saltValue="knPy6biGszCVxXZuXWYlBw==" spinCount="100000" sheet="1" objects="1" scenarios="1" formatCells="0" formatRows="0"/>
  <mergeCells count="22">
    <mergeCell ref="A2:F2"/>
    <mergeCell ref="A4:C4"/>
    <mergeCell ref="D4:F4"/>
    <mergeCell ref="A5:C6"/>
    <mergeCell ref="D5:F5"/>
    <mergeCell ref="D6:F6"/>
    <mergeCell ref="A7:B7"/>
    <mergeCell ref="C7:F7"/>
    <mergeCell ref="C12:D12"/>
    <mergeCell ref="C13:D13"/>
    <mergeCell ref="C14:D14"/>
    <mergeCell ref="C15:D15"/>
    <mergeCell ref="A8:B8"/>
    <mergeCell ref="C8:F8"/>
    <mergeCell ref="A10:F10"/>
    <mergeCell ref="C11:D11"/>
    <mergeCell ref="C21:D21"/>
    <mergeCell ref="C16:D16"/>
    <mergeCell ref="C17:D17"/>
    <mergeCell ref="C18:D18"/>
    <mergeCell ref="C19:D19"/>
    <mergeCell ref="C20:D20"/>
  </mergeCells>
  <conditionalFormatting sqref="A1:F1 D4:E5 C8 A4:B5 A2:B2">
    <cfRule type="cellIs" dxfId="4" priority="8" operator="equal">
      <formula>0</formula>
    </cfRule>
  </conditionalFormatting>
  <conditionalFormatting sqref="G12:H12">
    <cfRule type="containsErrors" dxfId="3" priority="9">
      <formula>ISERROR(G12)</formula>
    </cfRule>
  </conditionalFormatting>
  <conditionalFormatting sqref="G12:H21">
    <cfRule type="cellIs" dxfId="2" priority="7" operator="equal">
      <formula>0</formula>
    </cfRule>
  </conditionalFormatting>
  <conditionalFormatting sqref="C8">
    <cfRule type="cellIs" dxfId="1" priority="4" operator="equal">
      <formula>"High Risk"</formula>
    </cfRule>
    <cfRule type="cellIs" dxfId="0" priority="5" operator="equal">
      <formula>"Very High Risk"</formula>
    </cfRule>
  </conditionalFormatting>
  <dataValidations count="1">
    <dataValidation allowBlank="1" showInputMessage="1" showErrorMessage="1" prompt="Description of the issues with the supply before the mitigation actions have been completed." sqref="C7:F7" xr:uid="{00000000-0002-0000-0600-000000000000}"/>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S350"/>
  <sheetViews>
    <sheetView workbookViewId="0">
      <pane xSplit="1" ySplit="1" topLeftCell="B2" activePane="bottomRight" state="frozen"/>
      <selection pane="topRight" activeCell="B1" sqref="B1"/>
      <selection pane="bottomLeft" activeCell="A2" sqref="A2"/>
      <selection pane="bottomRight" activeCell="M34" sqref="M34"/>
    </sheetView>
  </sheetViews>
  <sheetFormatPr defaultColWidth="8.85546875" defaultRowHeight="15" x14ac:dyDescent="0.25"/>
  <cols>
    <col min="1" max="1" width="9.140625" style="7" customWidth="1"/>
    <col min="2" max="2" width="3.28515625" style="3" customWidth="1"/>
    <col min="3" max="3" width="13.42578125" style="3" bestFit="1" customWidth="1"/>
    <col min="4" max="4" width="8.140625" style="3" bestFit="1" customWidth="1"/>
    <col min="5" max="5" width="21.28515625" style="23" customWidth="1"/>
    <col min="6" max="6" width="7.85546875" style="3" customWidth="1"/>
    <col min="7" max="7" width="63.42578125" style="24" customWidth="1"/>
    <col min="8" max="8" width="11" style="24" customWidth="1"/>
    <col min="9" max="9" width="13.5703125" style="24" customWidth="1"/>
    <col min="10" max="12" width="8.85546875" style="3"/>
    <col min="13" max="13" width="33.7109375" style="3" customWidth="1"/>
    <col min="14" max="14" width="54.42578125" style="3" customWidth="1"/>
    <col min="15" max="16384" width="8.85546875" style="3"/>
  </cols>
  <sheetData>
    <row r="1" spans="1:19" s="4" customFormat="1" x14ac:dyDescent="0.25">
      <c r="A1" s="18" t="s">
        <v>22</v>
      </c>
      <c r="B1" s="18"/>
      <c r="C1" s="18" t="s">
        <v>341</v>
      </c>
      <c r="D1" s="18" t="s">
        <v>329</v>
      </c>
      <c r="E1" s="22" t="s">
        <v>23</v>
      </c>
      <c r="F1" s="19" t="s">
        <v>1314</v>
      </c>
      <c r="G1" s="20" t="s">
        <v>348</v>
      </c>
      <c r="H1" s="20" t="s">
        <v>26</v>
      </c>
      <c r="I1" s="20"/>
      <c r="J1" s="19"/>
      <c r="K1" s="19"/>
      <c r="L1" s="19"/>
      <c r="M1" s="19"/>
      <c r="N1" s="19" t="s">
        <v>1242</v>
      </c>
      <c r="O1" s="19"/>
      <c r="P1" s="131" t="s">
        <v>869</v>
      </c>
      <c r="Q1" s="131"/>
      <c r="R1" s="19" t="s">
        <v>1257</v>
      </c>
      <c r="S1" s="19"/>
    </row>
    <row r="2" spans="1:19" x14ac:dyDescent="0.25">
      <c r="A2" s="49" t="s">
        <v>905</v>
      </c>
      <c r="B2" s="49"/>
      <c r="C2" s="49" t="s">
        <v>73</v>
      </c>
      <c r="D2" s="49"/>
      <c r="E2" s="23" t="s">
        <v>906</v>
      </c>
      <c r="F2" s="3" t="str">
        <f>Risk_Assessment!I8</f>
        <v>TBC</v>
      </c>
      <c r="G2" s="50" t="s">
        <v>941</v>
      </c>
      <c r="H2" s="50" t="str">
        <f>Risk_Assessment!M8</f>
        <v>TBC</v>
      </c>
      <c r="I2" s="50" t="str">
        <f>IF(F2=C2,"Risk present","No risk")</f>
        <v>No risk</v>
      </c>
      <c r="P2" s="124" t="s">
        <v>880</v>
      </c>
      <c r="Q2" s="124"/>
      <c r="R2" s="125" t="s">
        <v>870</v>
      </c>
    </row>
    <row r="3" spans="1:19" x14ac:dyDescent="0.25">
      <c r="A3" s="3" t="s">
        <v>28</v>
      </c>
      <c r="C3" s="5" t="s">
        <v>64</v>
      </c>
      <c r="D3" s="3">
        <v>5</v>
      </c>
      <c r="E3" s="23" t="s">
        <v>29</v>
      </c>
      <c r="F3" s="3" t="str">
        <f>Risk_Assessment!I9</f>
        <v>TBC</v>
      </c>
      <c r="G3" s="50" t="s">
        <v>349</v>
      </c>
      <c r="H3" s="50" t="str">
        <f>Risk_Assessment!M9</f>
        <v>TBC</v>
      </c>
      <c r="I3" s="50" t="str">
        <f t="shared" ref="I3:I66" si="0">IF(F3=C3,"Risk present","No risk")</f>
        <v>No risk</v>
      </c>
      <c r="N3" s="68" t="s">
        <v>447</v>
      </c>
      <c r="P3" s="126" t="s">
        <v>810</v>
      </c>
      <c r="Q3" s="126"/>
      <c r="R3" s="39" t="s">
        <v>1258</v>
      </c>
    </row>
    <row r="4" spans="1:19" x14ac:dyDescent="0.25">
      <c r="A4" s="3" t="s">
        <v>30</v>
      </c>
      <c r="C4" s="5" t="s">
        <v>64</v>
      </c>
      <c r="D4" s="3">
        <v>5</v>
      </c>
      <c r="E4" s="23" t="s">
        <v>31</v>
      </c>
      <c r="F4" s="3" t="str">
        <f>Risk_Assessment!I10</f>
        <v>TBC</v>
      </c>
      <c r="G4" s="50" t="s">
        <v>350</v>
      </c>
      <c r="H4" s="50" t="str">
        <f>Risk_Assessment!M10</f>
        <v>TBC</v>
      </c>
      <c r="I4" s="50" t="str">
        <f t="shared" si="0"/>
        <v>No risk</v>
      </c>
      <c r="N4" s="68" t="s">
        <v>448</v>
      </c>
      <c r="P4" s="126" t="s">
        <v>811</v>
      </c>
      <c r="Q4" s="126"/>
      <c r="R4" s="39" t="s">
        <v>1259</v>
      </c>
    </row>
    <row r="5" spans="1:19" x14ac:dyDescent="0.25">
      <c r="A5" s="3" t="s">
        <v>32</v>
      </c>
      <c r="C5" s="5" t="s">
        <v>64</v>
      </c>
      <c r="D5" s="3">
        <v>5</v>
      </c>
      <c r="E5" s="23" t="s">
        <v>33</v>
      </c>
      <c r="F5" s="3" t="str">
        <f>Risk_Assessment!I11</f>
        <v>TBC</v>
      </c>
      <c r="G5" s="50" t="s">
        <v>351</v>
      </c>
      <c r="H5" s="50" t="str">
        <f>Risk_Assessment!M11</f>
        <v>TBC</v>
      </c>
      <c r="I5" s="50" t="str">
        <f t="shared" si="0"/>
        <v>No risk</v>
      </c>
      <c r="N5" s="68" t="s">
        <v>449</v>
      </c>
      <c r="P5" s="126" t="s">
        <v>812</v>
      </c>
      <c r="Q5" s="126"/>
      <c r="R5" s="39" t="s">
        <v>1260</v>
      </c>
    </row>
    <row r="6" spans="1:19" x14ac:dyDescent="0.25">
      <c r="A6" s="3" t="s">
        <v>34</v>
      </c>
      <c r="C6" s="5" t="s">
        <v>64</v>
      </c>
      <c r="D6" s="3">
        <v>5</v>
      </c>
      <c r="E6" s="23" t="s">
        <v>35</v>
      </c>
      <c r="F6" s="3" t="str">
        <f>Risk_Assessment!I12</f>
        <v>TBC</v>
      </c>
      <c r="G6" s="50" t="s">
        <v>352</v>
      </c>
      <c r="H6" s="50" t="str">
        <f>Risk_Assessment!M12</f>
        <v>TBC</v>
      </c>
      <c r="I6" s="50" t="str">
        <f t="shared" si="0"/>
        <v>No risk</v>
      </c>
      <c r="N6" s="68" t="s">
        <v>450</v>
      </c>
      <c r="P6" s="126" t="s">
        <v>813</v>
      </c>
      <c r="Q6" s="126"/>
      <c r="R6" s="36" t="s">
        <v>1261</v>
      </c>
    </row>
    <row r="7" spans="1:19" x14ac:dyDescent="0.25">
      <c r="A7" s="3" t="s">
        <v>36</v>
      </c>
      <c r="C7" s="5" t="s">
        <v>64</v>
      </c>
      <c r="D7" s="3">
        <v>5</v>
      </c>
      <c r="E7" s="23" t="s">
        <v>37</v>
      </c>
      <c r="F7" s="3" t="str">
        <f>Risk_Assessment!I13</f>
        <v>TBC</v>
      </c>
      <c r="G7" s="50" t="s">
        <v>353</v>
      </c>
      <c r="H7" s="50" t="str">
        <f>Risk_Assessment!M13</f>
        <v>TBC</v>
      </c>
      <c r="I7" s="50" t="str">
        <f t="shared" si="0"/>
        <v>No risk</v>
      </c>
      <c r="N7" s="68" t="s">
        <v>451</v>
      </c>
      <c r="P7" s="126" t="s">
        <v>814</v>
      </c>
      <c r="Q7" s="126"/>
      <c r="R7" s="37" t="s">
        <v>1262</v>
      </c>
    </row>
    <row r="8" spans="1:19" x14ac:dyDescent="0.25">
      <c r="A8" s="3" t="s">
        <v>38</v>
      </c>
      <c r="C8" s="5" t="s">
        <v>73</v>
      </c>
      <c r="D8" s="3">
        <v>3</v>
      </c>
      <c r="E8" s="23" t="s">
        <v>39</v>
      </c>
      <c r="F8" s="3" t="str">
        <f>Risk_Assessment!I14</f>
        <v>TBC</v>
      </c>
      <c r="G8" s="50" t="s">
        <v>354</v>
      </c>
      <c r="H8" s="50" t="str">
        <f>Risk_Assessment!M14</f>
        <v>TBC</v>
      </c>
      <c r="I8" s="50" t="str">
        <f t="shared" si="0"/>
        <v>No risk</v>
      </c>
      <c r="J8" s="19" t="s">
        <v>796</v>
      </c>
      <c r="K8" s="27"/>
      <c r="L8" s="27"/>
      <c r="N8" s="68" t="s">
        <v>452</v>
      </c>
      <c r="P8" s="127" t="s">
        <v>815</v>
      </c>
      <c r="Q8" s="127"/>
      <c r="R8" s="37" t="s">
        <v>1263</v>
      </c>
    </row>
    <row r="9" spans="1:19" x14ac:dyDescent="0.25">
      <c r="A9" s="3" t="s">
        <v>943</v>
      </c>
      <c r="C9" s="5"/>
      <c r="E9" s="67"/>
      <c r="G9" s="50"/>
      <c r="H9" s="50"/>
      <c r="I9" s="50"/>
      <c r="J9" s="35" t="s">
        <v>4</v>
      </c>
      <c r="N9" s="68" t="s">
        <v>453</v>
      </c>
      <c r="P9" s="124" t="s">
        <v>816</v>
      </c>
      <c r="Q9" s="124"/>
      <c r="R9" s="39" t="s">
        <v>1264</v>
      </c>
    </row>
    <row r="10" spans="1:19" x14ac:dyDescent="0.25">
      <c r="A10" s="3" t="s">
        <v>40</v>
      </c>
      <c r="C10" s="3" t="s">
        <v>73</v>
      </c>
      <c r="D10" s="3">
        <v>4</v>
      </c>
      <c r="E10" s="23" t="s">
        <v>41</v>
      </c>
      <c r="F10" s="3" t="str">
        <f>Risk_Assessment!I16</f>
        <v>TBC</v>
      </c>
      <c r="G10" s="50" t="s">
        <v>1315</v>
      </c>
      <c r="H10" s="50" t="str">
        <f>Risk_Assessment!M16</f>
        <v>TBC</v>
      </c>
      <c r="I10" s="50" t="str">
        <f t="shared" si="0"/>
        <v>No risk</v>
      </c>
      <c r="J10" s="35" t="s">
        <v>5</v>
      </c>
      <c r="N10" s="68" t="s">
        <v>454</v>
      </c>
      <c r="P10" s="124" t="s">
        <v>817</v>
      </c>
      <c r="Q10" s="124"/>
      <c r="R10" s="39" t="s">
        <v>1265</v>
      </c>
    </row>
    <row r="11" spans="1:19" x14ac:dyDescent="0.25">
      <c r="A11" s="3" t="s">
        <v>944</v>
      </c>
      <c r="C11" s="3" t="s">
        <v>73</v>
      </c>
      <c r="D11" s="3">
        <v>4</v>
      </c>
      <c r="E11" s="23" t="s">
        <v>945</v>
      </c>
      <c r="F11" s="3" t="str">
        <f>Risk_Assessment!I17</f>
        <v>TBC</v>
      </c>
      <c r="G11" s="50" t="s">
        <v>946</v>
      </c>
      <c r="H11" s="50" t="str">
        <f>Risk_Assessment!M17</f>
        <v>TBC</v>
      </c>
      <c r="I11" s="50" t="str">
        <f t="shared" si="0"/>
        <v>No risk</v>
      </c>
      <c r="J11" s="35" t="s">
        <v>6</v>
      </c>
      <c r="N11" s="68" t="s">
        <v>455</v>
      </c>
      <c r="P11" s="126" t="s">
        <v>818</v>
      </c>
      <c r="Q11" s="126"/>
      <c r="R11" s="39" t="s">
        <v>1266</v>
      </c>
    </row>
    <row r="12" spans="1:19" x14ac:dyDescent="0.25">
      <c r="A12" s="3" t="s">
        <v>42</v>
      </c>
      <c r="C12" s="3" t="s">
        <v>73</v>
      </c>
      <c r="D12" s="3">
        <v>5</v>
      </c>
      <c r="E12" s="23" t="s">
        <v>43</v>
      </c>
      <c r="F12" s="3" t="str">
        <f>Risk_Assessment!I18</f>
        <v>TBC</v>
      </c>
      <c r="G12" s="50" t="s">
        <v>915</v>
      </c>
      <c r="H12" s="50" t="str">
        <f>Risk_Assessment!M18</f>
        <v>TBC</v>
      </c>
      <c r="I12" s="50" t="str">
        <f t="shared" si="0"/>
        <v>No risk</v>
      </c>
      <c r="J12" s="35" t="s">
        <v>7</v>
      </c>
      <c r="N12" s="68" t="s">
        <v>456</v>
      </c>
      <c r="P12" s="126" t="s">
        <v>819</v>
      </c>
      <c r="Q12" s="126"/>
      <c r="R12" s="39" t="s">
        <v>1267</v>
      </c>
    </row>
    <row r="13" spans="1:19" x14ac:dyDescent="0.25">
      <c r="A13" s="3" t="s">
        <v>44</v>
      </c>
      <c r="C13" s="3" t="s">
        <v>73</v>
      </c>
      <c r="D13" s="3">
        <v>4</v>
      </c>
      <c r="E13" s="23" t="s">
        <v>45</v>
      </c>
      <c r="F13" s="3" t="str">
        <f>Risk_Assessment!I19</f>
        <v>TBC</v>
      </c>
      <c r="G13" s="50" t="s">
        <v>916</v>
      </c>
      <c r="H13" s="50" t="str">
        <f>Risk_Assessment!M19</f>
        <v>TBC</v>
      </c>
      <c r="I13" s="50" t="str">
        <f t="shared" si="0"/>
        <v>No risk</v>
      </c>
      <c r="J13" s="35" t="s">
        <v>8</v>
      </c>
      <c r="N13" s="68" t="s">
        <v>457</v>
      </c>
      <c r="P13" s="126" t="s">
        <v>820</v>
      </c>
      <c r="Q13" s="126"/>
      <c r="R13" s="36" t="s">
        <v>1268</v>
      </c>
    </row>
    <row r="14" spans="1:19" x14ac:dyDescent="0.25">
      <c r="A14" s="3" t="s">
        <v>947</v>
      </c>
      <c r="C14" s="3" t="s">
        <v>73</v>
      </c>
      <c r="D14" s="3">
        <v>4</v>
      </c>
      <c r="E14" s="23" t="s">
        <v>948</v>
      </c>
      <c r="F14" s="3" t="str">
        <f>Risk_Assessment!I20</f>
        <v>TBC</v>
      </c>
      <c r="G14" s="50" t="s">
        <v>949</v>
      </c>
      <c r="H14" s="50" t="str">
        <f>Risk_Assessment!M20</f>
        <v>TBC</v>
      </c>
      <c r="I14" s="50" t="str">
        <f t="shared" si="0"/>
        <v>No risk</v>
      </c>
      <c r="J14" s="35" t="s">
        <v>9</v>
      </c>
      <c r="N14" s="68" t="s">
        <v>458</v>
      </c>
      <c r="P14" s="126" t="s">
        <v>821</v>
      </c>
      <c r="Q14" s="126"/>
      <c r="R14" s="36" t="s">
        <v>1269</v>
      </c>
    </row>
    <row r="15" spans="1:19" x14ac:dyDescent="0.25">
      <c r="A15" s="3" t="s">
        <v>950</v>
      </c>
      <c r="C15" s="3" t="s">
        <v>73</v>
      </c>
      <c r="D15" s="3">
        <v>4</v>
      </c>
      <c r="E15" s="23" t="s">
        <v>951</v>
      </c>
      <c r="F15" s="3" t="str">
        <f>Risk_Assessment!I21</f>
        <v>TBC</v>
      </c>
      <c r="G15" s="50" t="s">
        <v>952</v>
      </c>
      <c r="H15" s="50" t="str">
        <f>Risk_Assessment!M21</f>
        <v>TBC</v>
      </c>
      <c r="I15" s="50" t="str">
        <f t="shared" si="0"/>
        <v>No risk</v>
      </c>
      <c r="J15" s="35" t="s">
        <v>10</v>
      </c>
      <c r="N15" s="68" t="s">
        <v>459</v>
      </c>
      <c r="P15" s="126" t="s">
        <v>822</v>
      </c>
      <c r="Q15" s="126"/>
      <c r="R15" s="36" t="s">
        <v>1270</v>
      </c>
    </row>
    <row r="16" spans="1:19" x14ac:dyDescent="0.25">
      <c r="A16" s="3" t="s">
        <v>46</v>
      </c>
      <c r="C16" s="3" t="s">
        <v>73</v>
      </c>
      <c r="D16" s="6">
        <v>4</v>
      </c>
      <c r="E16" s="23" t="s">
        <v>953</v>
      </c>
      <c r="F16" s="3" t="str">
        <f>Risk_Assessment!I22</f>
        <v>TBC</v>
      </c>
      <c r="G16" s="50" t="s">
        <v>917</v>
      </c>
      <c r="H16" s="50" t="str">
        <f>Risk_Assessment!M22</f>
        <v>TBC</v>
      </c>
      <c r="I16" s="50" t="str">
        <f t="shared" si="0"/>
        <v>No risk</v>
      </c>
      <c r="J16" s="35" t="s">
        <v>11</v>
      </c>
      <c r="N16" s="68" t="s">
        <v>460</v>
      </c>
      <c r="P16" s="126" t="s">
        <v>823</v>
      </c>
      <c r="Q16" s="126"/>
      <c r="R16" s="36" t="s">
        <v>1271</v>
      </c>
    </row>
    <row r="17" spans="1:18" x14ac:dyDescent="0.25">
      <c r="A17" s="3" t="s">
        <v>47</v>
      </c>
      <c r="C17" s="6" t="s">
        <v>73</v>
      </c>
      <c r="D17" s="6">
        <v>4</v>
      </c>
      <c r="E17" s="23" t="s">
        <v>48</v>
      </c>
      <c r="F17" s="3" t="str">
        <f>Risk_Assessment!I23</f>
        <v>TBC</v>
      </c>
      <c r="G17" s="50" t="s">
        <v>918</v>
      </c>
      <c r="H17" s="50" t="str">
        <f>Risk_Assessment!M23</f>
        <v>TBC</v>
      </c>
      <c r="I17" s="50" t="str">
        <f t="shared" si="0"/>
        <v>No risk</v>
      </c>
      <c r="N17" s="68" t="s">
        <v>461</v>
      </c>
      <c r="P17" s="126" t="s">
        <v>824</v>
      </c>
      <c r="Q17" s="126"/>
      <c r="R17" s="36" t="s">
        <v>1272</v>
      </c>
    </row>
    <row r="18" spans="1:18" x14ac:dyDescent="0.25">
      <c r="A18" s="3" t="s">
        <v>49</v>
      </c>
      <c r="C18" s="3" t="s">
        <v>73</v>
      </c>
      <c r="D18" s="3">
        <v>4</v>
      </c>
      <c r="E18" s="23" t="s">
        <v>50</v>
      </c>
      <c r="F18" s="3" t="str">
        <f>Risk_Assessment!I24</f>
        <v>TBC</v>
      </c>
      <c r="G18" s="50" t="s">
        <v>919</v>
      </c>
      <c r="H18" s="50" t="str">
        <f>Risk_Assessment!M24</f>
        <v>TBC</v>
      </c>
      <c r="I18" s="50" t="str">
        <f t="shared" si="0"/>
        <v>No risk</v>
      </c>
      <c r="J18" s="4" t="s">
        <v>872</v>
      </c>
      <c r="N18" s="68" t="s">
        <v>462</v>
      </c>
      <c r="P18" s="126" t="s">
        <v>1273</v>
      </c>
      <c r="Q18" s="126"/>
      <c r="R18" s="36" t="s">
        <v>1274</v>
      </c>
    </row>
    <row r="19" spans="1:18" x14ac:dyDescent="0.25">
      <c r="A19" s="3" t="s">
        <v>51</v>
      </c>
      <c r="C19" s="3" t="s">
        <v>64</v>
      </c>
      <c r="D19" s="3">
        <v>5</v>
      </c>
      <c r="E19" s="23" t="s">
        <v>52</v>
      </c>
      <c r="F19" s="3" t="str">
        <f>Risk_Assessment!I25</f>
        <v>TBC</v>
      </c>
      <c r="G19" s="50" t="s">
        <v>920</v>
      </c>
      <c r="H19" s="50" t="str">
        <f>Risk_Assessment!M25</f>
        <v>TBC</v>
      </c>
      <c r="I19" s="50" t="str">
        <f t="shared" si="0"/>
        <v>No risk</v>
      </c>
      <c r="J19" s="3" t="s">
        <v>873</v>
      </c>
      <c r="N19" s="68" t="s">
        <v>463</v>
      </c>
      <c r="P19" s="126" t="s">
        <v>825</v>
      </c>
      <c r="Q19" s="126"/>
      <c r="R19" s="36" t="s">
        <v>1275</v>
      </c>
    </row>
    <row r="20" spans="1:18" x14ac:dyDescent="0.25">
      <c r="A20" s="3" t="s">
        <v>53</v>
      </c>
      <c r="C20" s="3" t="s">
        <v>73</v>
      </c>
      <c r="D20" s="3">
        <v>5</v>
      </c>
      <c r="E20" s="23" t="s">
        <v>72</v>
      </c>
      <c r="F20" s="3" t="str">
        <f>Risk_Assessment!I26</f>
        <v>TBC</v>
      </c>
      <c r="G20" s="50" t="s">
        <v>362</v>
      </c>
      <c r="H20" s="50" t="str">
        <f>Risk_Assessment!M26</f>
        <v>TBC</v>
      </c>
      <c r="I20" s="50" t="str">
        <f t="shared" si="0"/>
        <v>No risk</v>
      </c>
      <c r="J20" s="3" t="s">
        <v>874</v>
      </c>
      <c r="N20" s="68" t="s">
        <v>464</v>
      </c>
      <c r="P20" s="126" t="s">
        <v>826</v>
      </c>
      <c r="Q20" s="126"/>
      <c r="R20" s="3" t="s">
        <v>1276</v>
      </c>
    </row>
    <row r="21" spans="1:18" x14ac:dyDescent="0.25">
      <c r="A21" s="3" t="s">
        <v>54</v>
      </c>
      <c r="C21" s="3" t="s">
        <v>73</v>
      </c>
      <c r="F21" s="3" t="str">
        <f>Risk_Assessment!I27</f>
        <v>N/A</v>
      </c>
      <c r="G21" s="24" t="s">
        <v>1256</v>
      </c>
      <c r="H21" s="50" t="str">
        <f>Risk_Assessment!M27</f>
        <v/>
      </c>
      <c r="I21" s="50" t="str">
        <f t="shared" si="0"/>
        <v>No risk</v>
      </c>
      <c r="J21" s="3" t="s">
        <v>875</v>
      </c>
      <c r="N21" s="68" t="s">
        <v>465</v>
      </c>
      <c r="P21" s="127" t="s">
        <v>827</v>
      </c>
      <c r="Q21" s="127"/>
      <c r="R21" s="36" t="s">
        <v>1277</v>
      </c>
    </row>
    <row r="22" spans="1:18" x14ac:dyDescent="0.25">
      <c r="A22" s="3" t="s">
        <v>55</v>
      </c>
      <c r="C22" s="3" t="s">
        <v>73</v>
      </c>
      <c r="F22" s="3" t="str">
        <f>Risk_Assessment!I28</f>
        <v>N/A</v>
      </c>
      <c r="G22" s="24" t="s">
        <v>1256</v>
      </c>
      <c r="H22" s="50" t="str">
        <f>Risk_Assessment!M28</f>
        <v/>
      </c>
      <c r="I22" s="50" t="str">
        <f t="shared" si="0"/>
        <v>No risk</v>
      </c>
      <c r="J22" s="3" t="s">
        <v>876</v>
      </c>
      <c r="N22" s="68" t="s">
        <v>466</v>
      </c>
      <c r="P22" s="127" t="s">
        <v>828</v>
      </c>
      <c r="Q22" s="127"/>
      <c r="R22" s="39" t="s">
        <v>1278</v>
      </c>
    </row>
    <row r="23" spans="1:18" x14ac:dyDescent="0.25">
      <c r="A23" s="3" t="s">
        <v>923</v>
      </c>
      <c r="C23" s="3" t="s">
        <v>73</v>
      </c>
      <c r="F23" s="3" t="str">
        <f>Risk_Assessment!I29</f>
        <v>N/A</v>
      </c>
      <c r="G23" s="24" t="s">
        <v>1256</v>
      </c>
      <c r="H23" s="50" t="str">
        <f>Risk_Assessment!M29</f>
        <v/>
      </c>
      <c r="I23" s="50" t="str">
        <f t="shared" si="0"/>
        <v>No risk</v>
      </c>
      <c r="N23" s="68" t="s">
        <v>467</v>
      </c>
      <c r="P23" s="127" t="s">
        <v>829</v>
      </c>
      <c r="Q23" s="127"/>
      <c r="R23" s="39" t="s">
        <v>1279</v>
      </c>
    </row>
    <row r="24" spans="1:18" x14ac:dyDescent="0.25">
      <c r="A24" s="7" t="s">
        <v>1250</v>
      </c>
      <c r="H24" s="50"/>
      <c r="I24" s="50"/>
      <c r="N24" s="68" t="s">
        <v>468</v>
      </c>
      <c r="P24" s="127" t="s">
        <v>830</v>
      </c>
      <c r="Q24" s="127"/>
      <c r="R24" s="125"/>
    </row>
    <row r="25" spans="1:18" x14ac:dyDescent="0.25">
      <c r="A25" s="3" t="s">
        <v>924</v>
      </c>
      <c r="C25" s="3" t="s">
        <v>73</v>
      </c>
      <c r="D25" s="3">
        <v>5</v>
      </c>
      <c r="E25" s="23" t="s">
        <v>929</v>
      </c>
      <c r="F25" s="3" t="str">
        <f>Risk_Assessment!I31</f>
        <v>TBC</v>
      </c>
      <c r="G25" s="50" t="s">
        <v>935</v>
      </c>
      <c r="H25" s="50" t="str">
        <f>Risk_Assessment!M31</f>
        <v>TBC</v>
      </c>
      <c r="I25" s="50" t="str">
        <f t="shared" si="0"/>
        <v>No risk</v>
      </c>
      <c r="N25" s="68" t="s">
        <v>469</v>
      </c>
      <c r="P25" s="127" t="s">
        <v>831</v>
      </c>
      <c r="Q25" s="127"/>
    </row>
    <row r="26" spans="1:18" x14ac:dyDescent="0.25">
      <c r="A26" s="3" t="s">
        <v>925</v>
      </c>
      <c r="C26" s="3" t="s">
        <v>73</v>
      </c>
      <c r="D26" s="3">
        <v>5</v>
      </c>
      <c r="E26" s="23" t="s">
        <v>930</v>
      </c>
      <c r="F26" s="3" t="str">
        <f>Risk_Assessment!I32</f>
        <v>TBC</v>
      </c>
      <c r="G26" s="50" t="s">
        <v>936</v>
      </c>
      <c r="H26" s="50" t="str">
        <f>Risk_Assessment!M32</f>
        <v>TBC</v>
      </c>
      <c r="I26" s="50" t="str">
        <f t="shared" si="0"/>
        <v>No risk</v>
      </c>
      <c r="N26" s="68" t="s">
        <v>470</v>
      </c>
      <c r="P26" s="127" t="s">
        <v>832</v>
      </c>
      <c r="Q26" s="127"/>
      <c r="R26" s="38"/>
    </row>
    <row r="27" spans="1:18" x14ac:dyDescent="0.25">
      <c r="A27" s="3" t="s">
        <v>926</v>
      </c>
      <c r="C27" s="3" t="s">
        <v>64</v>
      </c>
      <c r="D27" s="3">
        <v>5</v>
      </c>
      <c r="E27" s="23" t="s">
        <v>931</v>
      </c>
      <c r="F27" s="3" t="str">
        <f>Risk_Assessment!I33</f>
        <v>TBC</v>
      </c>
      <c r="G27" s="50" t="s">
        <v>937</v>
      </c>
      <c r="H27" s="50" t="str">
        <f>Risk_Assessment!M33</f>
        <v>TBC</v>
      </c>
      <c r="I27" s="50" t="str">
        <f t="shared" si="0"/>
        <v>No risk</v>
      </c>
      <c r="N27" s="68" t="s">
        <v>471</v>
      </c>
      <c r="P27" s="127" t="s">
        <v>833</v>
      </c>
      <c r="Q27" s="127"/>
      <c r="R27" s="36"/>
    </row>
    <row r="28" spans="1:18" x14ac:dyDescent="0.25">
      <c r="A28" s="3" t="s">
        <v>927</v>
      </c>
      <c r="C28" s="3" t="s">
        <v>73</v>
      </c>
      <c r="D28" s="6">
        <v>5</v>
      </c>
      <c r="E28" s="23" t="s">
        <v>932</v>
      </c>
      <c r="F28" s="3" t="str">
        <f>Risk_Assessment!I34</f>
        <v>TBC</v>
      </c>
      <c r="G28" s="50" t="s">
        <v>938</v>
      </c>
      <c r="H28" s="50" t="str">
        <f>Risk_Assessment!M34</f>
        <v>TBC</v>
      </c>
      <c r="I28" s="50" t="str">
        <f t="shared" si="0"/>
        <v>No risk</v>
      </c>
      <c r="J28" s="4" t="s">
        <v>879</v>
      </c>
      <c r="N28" s="68" t="s">
        <v>472</v>
      </c>
      <c r="P28" s="127" t="s">
        <v>834</v>
      </c>
      <c r="Q28" s="127"/>
      <c r="R28" s="36"/>
    </row>
    <row r="29" spans="1:18" x14ac:dyDescent="0.25">
      <c r="A29" s="3" t="s">
        <v>928</v>
      </c>
      <c r="C29" s="3" t="s">
        <v>73</v>
      </c>
      <c r="D29" s="6">
        <v>4</v>
      </c>
      <c r="E29" s="23" t="s">
        <v>933</v>
      </c>
      <c r="F29" s="3" t="str">
        <f>Risk_Assessment!I35</f>
        <v>TBC</v>
      </c>
      <c r="G29" s="50" t="s">
        <v>939</v>
      </c>
      <c r="H29" s="50" t="str">
        <f>Risk_Assessment!M35</f>
        <v>TBC</v>
      </c>
      <c r="I29" s="50" t="str">
        <f t="shared" si="0"/>
        <v>No risk</v>
      </c>
      <c r="N29" s="68" t="s">
        <v>473</v>
      </c>
      <c r="P29" s="127" t="s">
        <v>835</v>
      </c>
      <c r="Q29" s="127"/>
      <c r="R29" s="39"/>
    </row>
    <row r="30" spans="1:18" x14ac:dyDescent="0.25">
      <c r="A30" s="3" t="s">
        <v>1282</v>
      </c>
      <c r="C30" s="3" t="s">
        <v>64</v>
      </c>
      <c r="D30" s="6">
        <v>5</v>
      </c>
      <c r="E30" s="23" t="s">
        <v>934</v>
      </c>
      <c r="F30" s="3" t="str">
        <f>Risk_Assessment!I36</f>
        <v>TBC</v>
      </c>
      <c r="G30" s="50" t="s">
        <v>940</v>
      </c>
      <c r="H30" s="50" t="str">
        <f>Risk_Assessment!M36</f>
        <v>TBC</v>
      </c>
      <c r="I30" s="50" t="str">
        <f t="shared" si="0"/>
        <v>No risk</v>
      </c>
      <c r="J30" s="3" t="str">
        <f>Risk_Assessment!Q10</f>
        <v>L</v>
      </c>
      <c r="K30" s="3" t="s">
        <v>804</v>
      </c>
      <c r="N30" s="68" t="s">
        <v>474</v>
      </c>
      <c r="P30" s="127" t="s">
        <v>836</v>
      </c>
      <c r="Q30" s="127"/>
      <c r="R30" s="39"/>
    </row>
    <row r="31" spans="1:18" x14ac:dyDescent="0.25">
      <c r="A31" s="3" t="s">
        <v>1283</v>
      </c>
      <c r="C31" s="3" t="s">
        <v>73</v>
      </c>
      <c r="F31" s="3" t="str">
        <f>Risk_Assessment!I37</f>
        <v>N/A</v>
      </c>
      <c r="G31" s="24" t="s">
        <v>1256</v>
      </c>
      <c r="H31" s="50" t="str">
        <f>Risk_Assessment!M37</f>
        <v/>
      </c>
      <c r="I31" s="50" t="str">
        <f t="shared" si="0"/>
        <v>No risk</v>
      </c>
      <c r="J31" s="3" t="str">
        <f>Risk_Assessment!Q11</f>
        <v>M</v>
      </c>
      <c r="K31" s="3" t="s">
        <v>803</v>
      </c>
      <c r="N31" s="68" t="s">
        <v>475</v>
      </c>
      <c r="P31" s="127" t="s">
        <v>837</v>
      </c>
      <c r="Q31" s="127"/>
      <c r="R31" s="39"/>
    </row>
    <row r="32" spans="1:18" x14ac:dyDescent="0.25">
      <c r="A32" s="3" t="s">
        <v>1284</v>
      </c>
      <c r="C32" s="3" t="s">
        <v>73</v>
      </c>
      <c r="F32" s="3" t="str">
        <f>Risk_Assessment!I38</f>
        <v>N/A</v>
      </c>
      <c r="G32" s="24" t="s">
        <v>1256</v>
      </c>
      <c r="H32" s="50" t="str">
        <f>Risk_Assessment!M38</f>
        <v/>
      </c>
      <c r="I32" s="50" t="str">
        <f t="shared" si="0"/>
        <v>No risk</v>
      </c>
      <c r="J32" s="3" t="str">
        <f>Risk_Assessment!Q12</f>
        <v>H</v>
      </c>
      <c r="K32" s="3" t="s">
        <v>801</v>
      </c>
      <c r="N32" s="68" t="s">
        <v>476</v>
      </c>
      <c r="P32" s="127" t="s">
        <v>838</v>
      </c>
      <c r="Q32" s="127"/>
    </row>
    <row r="33" spans="1:18" x14ac:dyDescent="0.25">
      <c r="A33" s="3" t="s">
        <v>1308</v>
      </c>
      <c r="C33" s="3" t="s">
        <v>73</v>
      </c>
      <c r="F33" s="3" t="str">
        <f>Risk_Assessment!I39</f>
        <v>N/A</v>
      </c>
      <c r="G33" s="24" t="s">
        <v>1256</v>
      </c>
      <c r="H33" s="50" t="str">
        <f>Risk_Assessment!M39</f>
        <v/>
      </c>
      <c r="I33" s="50" t="str">
        <f t="shared" si="0"/>
        <v>No risk</v>
      </c>
      <c r="J33" s="3" t="str">
        <f>Risk_Assessment!Q13</f>
        <v>VH</v>
      </c>
      <c r="K33" s="3" t="s">
        <v>802</v>
      </c>
      <c r="N33" s="68" t="s">
        <v>477</v>
      </c>
      <c r="P33" s="127" t="s">
        <v>839</v>
      </c>
      <c r="Q33" s="127"/>
      <c r="R33" s="39"/>
    </row>
    <row r="34" spans="1:18" x14ac:dyDescent="0.25">
      <c r="A34" s="3" t="s">
        <v>954</v>
      </c>
      <c r="G34" s="50"/>
      <c r="I34" s="50"/>
      <c r="N34" s="68" t="s">
        <v>478</v>
      </c>
      <c r="P34" s="127" t="s">
        <v>840</v>
      </c>
      <c r="Q34" s="127"/>
      <c r="R34" s="39"/>
    </row>
    <row r="35" spans="1:18" x14ac:dyDescent="0.25">
      <c r="A35" s="3" t="s">
        <v>56</v>
      </c>
      <c r="C35" s="3" t="s">
        <v>73</v>
      </c>
      <c r="D35" s="3">
        <v>4</v>
      </c>
      <c r="E35" s="23" t="s">
        <v>57</v>
      </c>
      <c r="F35" s="3" t="str">
        <f>Risk_Assessment!I41</f>
        <v>TBC</v>
      </c>
      <c r="G35" s="50" t="s">
        <v>355</v>
      </c>
      <c r="H35" s="50" t="str">
        <f>Risk_Assessment!M41</f>
        <v>TBC</v>
      </c>
      <c r="I35" s="50" t="str">
        <f t="shared" si="0"/>
        <v>No risk</v>
      </c>
      <c r="N35" s="68" t="s">
        <v>479</v>
      </c>
      <c r="P35" s="127" t="s">
        <v>841</v>
      </c>
      <c r="Q35" s="127"/>
      <c r="R35" s="39"/>
    </row>
    <row r="36" spans="1:18" x14ac:dyDescent="0.25">
      <c r="A36" s="3" t="s">
        <v>58</v>
      </c>
      <c r="C36" s="3" t="s">
        <v>73</v>
      </c>
      <c r="D36" s="3">
        <v>3</v>
      </c>
      <c r="E36" s="23" t="s">
        <v>59</v>
      </c>
      <c r="F36" s="3" t="str">
        <f>Risk_Assessment!I42</f>
        <v>TBC</v>
      </c>
      <c r="G36" s="50" t="s">
        <v>356</v>
      </c>
      <c r="H36" s="50" t="str">
        <f>Risk_Assessment!M42</f>
        <v>TBC</v>
      </c>
      <c r="I36" s="50" t="str">
        <f t="shared" si="0"/>
        <v>No risk</v>
      </c>
      <c r="J36" s="4" t="s">
        <v>887</v>
      </c>
      <c r="N36" s="68" t="s">
        <v>480</v>
      </c>
      <c r="P36" s="127" t="s">
        <v>842</v>
      </c>
      <c r="Q36" s="127"/>
      <c r="R36" s="39"/>
    </row>
    <row r="37" spans="1:18" x14ac:dyDescent="0.25">
      <c r="A37" s="3" t="s">
        <v>955</v>
      </c>
      <c r="C37" s="3" t="s">
        <v>73</v>
      </c>
      <c r="D37" s="3">
        <v>5</v>
      </c>
      <c r="E37" s="23" t="s">
        <v>956</v>
      </c>
      <c r="F37" s="3" t="str">
        <f>Risk_Assessment!I43</f>
        <v>TBC</v>
      </c>
      <c r="G37" s="50" t="s">
        <v>957</v>
      </c>
      <c r="H37" s="50" t="str">
        <f>Risk_Assessment!M43</f>
        <v>TBC</v>
      </c>
      <c r="I37" s="50" t="str">
        <f t="shared" si="0"/>
        <v>No risk</v>
      </c>
      <c r="J37" s="3" t="s">
        <v>888</v>
      </c>
      <c r="N37" s="68" t="s">
        <v>481</v>
      </c>
      <c r="P37" s="126" t="s">
        <v>843</v>
      </c>
      <c r="Q37" s="126"/>
      <c r="R37" s="39"/>
    </row>
    <row r="38" spans="1:18" x14ac:dyDescent="0.25">
      <c r="A38" s="3" t="s">
        <v>958</v>
      </c>
      <c r="C38" s="3" t="s">
        <v>73</v>
      </c>
      <c r="D38" s="3">
        <v>4</v>
      </c>
      <c r="E38" s="23" t="s">
        <v>959</v>
      </c>
      <c r="F38" s="3" t="str">
        <f>Risk_Assessment!I44</f>
        <v>TBC</v>
      </c>
      <c r="G38" s="50" t="s">
        <v>960</v>
      </c>
      <c r="H38" s="50" t="str">
        <f>Risk_Assessment!M44</f>
        <v>TBC</v>
      </c>
      <c r="I38" s="50" t="str">
        <f t="shared" si="0"/>
        <v>No risk</v>
      </c>
      <c r="J38" s="3" t="s">
        <v>889</v>
      </c>
      <c r="N38" s="68" t="s">
        <v>482</v>
      </c>
      <c r="P38" s="126" t="s">
        <v>844</v>
      </c>
      <c r="Q38" s="126"/>
      <c r="R38" s="39"/>
    </row>
    <row r="39" spans="1:18" x14ac:dyDescent="0.25">
      <c r="A39" s="3" t="s">
        <v>60</v>
      </c>
      <c r="C39" s="3" t="s">
        <v>73</v>
      </c>
      <c r="D39" s="3">
        <v>5</v>
      </c>
      <c r="E39" s="23" t="s">
        <v>61</v>
      </c>
      <c r="F39" s="3" t="str">
        <f>Risk_Assessment!I45</f>
        <v>TBC</v>
      </c>
      <c r="G39" s="50" t="s">
        <v>357</v>
      </c>
      <c r="H39" s="50" t="str">
        <f>Risk_Assessment!M45</f>
        <v>TBC</v>
      </c>
      <c r="I39" s="50" t="str">
        <f t="shared" si="0"/>
        <v>No risk</v>
      </c>
      <c r="J39" s="3" t="s">
        <v>890</v>
      </c>
      <c r="N39" s="68" t="s">
        <v>483</v>
      </c>
      <c r="P39" s="126" t="s">
        <v>845</v>
      </c>
      <c r="Q39" s="126"/>
    </row>
    <row r="40" spans="1:18" x14ac:dyDescent="0.25">
      <c r="A40" s="3" t="s">
        <v>961</v>
      </c>
      <c r="C40" s="5" t="s">
        <v>73</v>
      </c>
      <c r="D40" s="3">
        <v>3</v>
      </c>
      <c r="E40" s="23" t="s">
        <v>962</v>
      </c>
      <c r="F40" s="3" t="str">
        <f>Risk_Assessment!I46</f>
        <v>TBC</v>
      </c>
      <c r="G40" s="50" t="s">
        <v>963</v>
      </c>
      <c r="H40" s="50" t="str">
        <f>Risk_Assessment!M46</f>
        <v>TBC</v>
      </c>
      <c r="I40" s="50" t="str">
        <f t="shared" si="0"/>
        <v>No risk</v>
      </c>
      <c r="N40" s="68" t="s">
        <v>484</v>
      </c>
      <c r="P40" s="126" t="s">
        <v>846</v>
      </c>
      <c r="Q40" s="126"/>
      <c r="R40" s="39"/>
    </row>
    <row r="41" spans="1:18" x14ac:dyDescent="0.25">
      <c r="A41" s="3" t="s">
        <v>62</v>
      </c>
      <c r="C41" s="5" t="s">
        <v>73</v>
      </c>
      <c r="D41" s="3">
        <v>4</v>
      </c>
      <c r="E41" s="23" t="s">
        <v>63</v>
      </c>
      <c r="F41" s="3" t="str">
        <f>Risk_Assessment!I47</f>
        <v>TBC</v>
      </c>
      <c r="G41" s="50" t="s">
        <v>358</v>
      </c>
      <c r="H41" s="50" t="str">
        <f>Risk_Assessment!M47</f>
        <v>TBC</v>
      </c>
      <c r="I41" s="50" t="str">
        <f t="shared" si="0"/>
        <v>No risk</v>
      </c>
      <c r="N41" s="68" t="s">
        <v>485</v>
      </c>
      <c r="P41" s="126" t="s">
        <v>847</v>
      </c>
      <c r="Q41" s="126"/>
      <c r="R41" s="39"/>
    </row>
    <row r="42" spans="1:18" x14ac:dyDescent="0.25">
      <c r="A42" s="3" t="s">
        <v>65</v>
      </c>
      <c r="C42" s="3" t="s">
        <v>73</v>
      </c>
      <c r="D42" s="3">
        <v>4</v>
      </c>
      <c r="E42" s="23" t="s">
        <v>66</v>
      </c>
      <c r="F42" s="3" t="str">
        <f>Risk_Assessment!I48</f>
        <v>TBC</v>
      </c>
      <c r="G42" s="50" t="s">
        <v>359</v>
      </c>
      <c r="H42" s="50" t="str">
        <f>Risk_Assessment!M48</f>
        <v>TBC</v>
      </c>
      <c r="I42" s="50" t="str">
        <f t="shared" si="0"/>
        <v>No risk</v>
      </c>
      <c r="J42" s="4" t="s">
        <v>895</v>
      </c>
      <c r="N42" s="68" t="s">
        <v>486</v>
      </c>
      <c r="P42" s="126" t="s">
        <v>848</v>
      </c>
      <c r="Q42" s="126"/>
      <c r="R42" s="39"/>
    </row>
    <row r="43" spans="1:18" x14ac:dyDescent="0.25">
      <c r="A43" s="3" t="s">
        <v>964</v>
      </c>
      <c r="C43" s="3" t="s">
        <v>73</v>
      </c>
      <c r="D43" s="3">
        <v>4</v>
      </c>
      <c r="E43" s="23" t="s">
        <v>965</v>
      </c>
      <c r="F43" s="3" t="str">
        <f>Risk_Assessment!I49</f>
        <v>TBC</v>
      </c>
      <c r="G43" s="50" t="s">
        <v>966</v>
      </c>
      <c r="H43" s="50" t="str">
        <f>Risk_Assessment!M49</f>
        <v>TBC</v>
      </c>
      <c r="I43" s="50" t="str">
        <f t="shared" si="0"/>
        <v>No risk</v>
      </c>
      <c r="J43" s="3" t="s">
        <v>900</v>
      </c>
      <c r="N43" s="68" t="s">
        <v>487</v>
      </c>
      <c r="P43" s="126" t="s">
        <v>849</v>
      </c>
      <c r="Q43" s="126"/>
      <c r="R43" s="39"/>
    </row>
    <row r="44" spans="1:18" x14ac:dyDescent="0.25">
      <c r="A44" s="3" t="s">
        <v>67</v>
      </c>
      <c r="C44" s="3" t="s">
        <v>73</v>
      </c>
      <c r="D44" s="3">
        <v>4</v>
      </c>
      <c r="E44" s="23" t="s">
        <v>68</v>
      </c>
      <c r="F44" s="3" t="str">
        <f>Risk_Assessment!I50</f>
        <v>TBC</v>
      </c>
      <c r="G44" s="50" t="s">
        <v>360</v>
      </c>
      <c r="H44" s="50" t="str">
        <f>Risk_Assessment!M50</f>
        <v>TBC</v>
      </c>
      <c r="I44" s="50" t="str">
        <f t="shared" si="0"/>
        <v>No risk</v>
      </c>
      <c r="J44" s="3" t="s">
        <v>901</v>
      </c>
      <c r="N44" s="68" t="s">
        <v>488</v>
      </c>
      <c r="P44" s="126" t="s">
        <v>850</v>
      </c>
      <c r="Q44" s="126"/>
      <c r="R44" s="39"/>
    </row>
    <row r="45" spans="1:18" x14ac:dyDescent="0.25">
      <c r="A45" s="3" t="s">
        <v>69</v>
      </c>
      <c r="C45" s="5" t="s">
        <v>73</v>
      </c>
      <c r="D45" s="3">
        <v>3</v>
      </c>
      <c r="E45" s="23" t="s">
        <v>70</v>
      </c>
      <c r="F45" s="3" t="str">
        <f>Risk_Assessment!I51</f>
        <v>TBC</v>
      </c>
      <c r="G45" s="50" t="s">
        <v>361</v>
      </c>
      <c r="H45" s="50" t="str">
        <f>Risk_Assessment!M51</f>
        <v>TBC</v>
      </c>
      <c r="I45" s="50" t="str">
        <f t="shared" si="0"/>
        <v>No risk</v>
      </c>
      <c r="J45" s="3" t="s">
        <v>897</v>
      </c>
      <c r="N45" s="68" t="s">
        <v>489</v>
      </c>
      <c r="P45" s="126" t="s">
        <v>851</v>
      </c>
      <c r="Q45" s="126"/>
      <c r="R45" s="39"/>
    </row>
    <row r="46" spans="1:18" x14ac:dyDescent="0.25">
      <c r="A46" s="3" t="s">
        <v>71</v>
      </c>
      <c r="C46" s="3" t="s">
        <v>64</v>
      </c>
      <c r="D46" s="3">
        <v>5</v>
      </c>
      <c r="E46" s="23" t="s">
        <v>75</v>
      </c>
      <c r="F46" s="3" t="str">
        <f>Risk_Assessment!I52</f>
        <v>TBC</v>
      </c>
      <c r="G46" s="50" t="s">
        <v>363</v>
      </c>
      <c r="H46" s="50" t="str">
        <f>Risk_Assessment!M52</f>
        <v>TBC</v>
      </c>
      <c r="I46" s="50" t="str">
        <f t="shared" si="0"/>
        <v>No risk</v>
      </c>
      <c r="J46" s="3" t="s">
        <v>898</v>
      </c>
      <c r="N46" s="68" t="s">
        <v>490</v>
      </c>
      <c r="P46" s="126" t="s">
        <v>852</v>
      </c>
      <c r="Q46" s="126"/>
      <c r="R46" s="36"/>
    </row>
    <row r="47" spans="1:18" x14ac:dyDescent="0.25">
      <c r="A47" s="3" t="s">
        <v>74</v>
      </c>
      <c r="C47" s="3" t="s">
        <v>64</v>
      </c>
      <c r="D47" s="3">
        <v>5</v>
      </c>
      <c r="E47" s="23" t="s">
        <v>77</v>
      </c>
      <c r="F47" s="3" t="str">
        <f>Risk_Assessment!I53</f>
        <v>TBC</v>
      </c>
      <c r="G47" s="50" t="s">
        <v>364</v>
      </c>
      <c r="H47" s="50" t="str">
        <f>Risk_Assessment!M53</f>
        <v>TBC</v>
      </c>
      <c r="I47" s="50" t="str">
        <f t="shared" si="0"/>
        <v>No risk</v>
      </c>
      <c r="J47" s="3" t="s">
        <v>899</v>
      </c>
      <c r="N47" s="68" t="s">
        <v>491</v>
      </c>
      <c r="P47" s="126" t="s">
        <v>853</v>
      </c>
      <c r="Q47" s="126"/>
      <c r="R47" s="36"/>
    </row>
    <row r="48" spans="1:18" x14ac:dyDescent="0.25">
      <c r="A48" s="3" t="s">
        <v>76</v>
      </c>
      <c r="C48" s="3" t="s">
        <v>73</v>
      </c>
      <c r="F48" s="3" t="str">
        <f>Risk_Assessment!I54</f>
        <v>N/A</v>
      </c>
      <c r="G48" s="24" t="s">
        <v>1256</v>
      </c>
      <c r="H48" s="50" t="str">
        <f>Risk_Assessment!M54</f>
        <v/>
      </c>
      <c r="I48" s="50" t="str">
        <f t="shared" si="0"/>
        <v>No risk</v>
      </c>
      <c r="N48" s="68" t="s">
        <v>492</v>
      </c>
      <c r="P48" s="126" t="s">
        <v>854</v>
      </c>
      <c r="Q48" s="126"/>
      <c r="R48" s="36"/>
    </row>
    <row r="49" spans="1:18" x14ac:dyDescent="0.25">
      <c r="A49" s="3" t="s">
        <v>78</v>
      </c>
      <c r="C49" s="3" t="s">
        <v>73</v>
      </c>
      <c r="F49" s="3" t="str">
        <f>Risk_Assessment!I55</f>
        <v>N/A</v>
      </c>
      <c r="G49" s="24" t="s">
        <v>1256</v>
      </c>
      <c r="H49" s="50" t="str">
        <f>Risk_Assessment!M55</f>
        <v/>
      </c>
      <c r="I49" s="50" t="str">
        <f t="shared" si="0"/>
        <v>No risk</v>
      </c>
      <c r="N49" s="68" t="s">
        <v>493</v>
      </c>
      <c r="P49" s="126" t="s">
        <v>855</v>
      </c>
      <c r="Q49" s="126"/>
    </row>
    <row r="50" spans="1:18" x14ac:dyDescent="0.25">
      <c r="A50" s="3" t="s">
        <v>79</v>
      </c>
      <c r="C50" s="3" t="s">
        <v>73</v>
      </c>
      <c r="F50" s="3" t="str">
        <f>Risk_Assessment!I56</f>
        <v>N/A</v>
      </c>
      <c r="G50" s="24" t="s">
        <v>1256</v>
      </c>
      <c r="H50" s="50" t="str">
        <f>Risk_Assessment!M56</f>
        <v/>
      </c>
      <c r="I50" s="50" t="str">
        <f t="shared" si="0"/>
        <v>No risk</v>
      </c>
      <c r="J50" s="4" t="s">
        <v>885</v>
      </c>
      <c r="N50" s="68" t="s">
        <v>494</v>
      </c>
      <c r="P50" s="126" t="s">
        <v>856</v>
      </c>
      <c r="Q50" s="126"/>
      <c r="R50" s="36"/>
    </row>
    <row r="51" spans="1:18" x14ac:dyDescent="0.25">
      <c r="A51" s="3" t="s">
        <v>967</v>
      </c>
      <c r="G51" s="50"/>
      <c r="H51" s="50"/>
      <c r="I51" s="50"/>
      <c r="J51" s="3" t="s">
        <v>902</v>
      </c>
      <c r="N51" s="68" t="s">
        <v>495</v>
      </c>
      <c r="P51" s="126" t="s">
        <v>857</v>
      </c>
      <c r="Q51" s="126"/>
      <c r="R51" s="36"/>
    </row>
    <row r="52" spans="1:18" x14ac:dyDescent="0.25">
      <c r="A52" s="3" t="s">
        <v>80</v>
      </c>
      <c r="C52" s="3" t="s">
        <v>64</v>
      </c>
      <c r="D52" s="3">
        <v>4</v>
      </c>
      <c r="E52" s="23" t="s">
        <v>81</v>
      </c>
      <c r="F52" s="3" t="str">
        <f>Risk_Assessment!I58</f>
        <v>TBC</v>
      </c>
      <c r="G52" s="50" t="s">
        <v>365</v>
      </c>
      <c r="H52" s="50" t="str">
        <f>Risk_Assessment!M58</f>
        <v>TBC</v>
      </c>
      <c r="I52" s="50" t="str">
        <f t="shared" si="0"/>
        <v>No risk</v>
      </c>
      <c r="J52" s="3" t="s">
        <v>903</v>
      </c>
      <c r="N52" s="68" t="s">
        <v>496</v>
      </c>
      <c r="P52" s="126" t="s">
        <v>858</v>
      </c>
      <c r="Q52" s="126"/>
      <c r="R52" s="36"/>
    </row>
    <row r="53" spans="1:18" x14ac:dyDescent="0.25">
      <c r="A53" s="3" t="s">
        <v>82</v>
      </c>
      <c r="C53" s="3" t="s">
        <v>64</v>
      </c>
      <c r="D53" s="6">
        <v>5</v>
      </c>
      <c r="E53" s="23" t="s">
        <v>83</v>
      </c>
      <c r="F53" s="3" t="str">
        <f>Risk_Assessment!I59</f>
        <v>TBC</v>
      </c>
      <c r="G53" s="50" t="s">
        <v>366</v>
      </c>
      <c r="H53" s="50" t="str">
        <f>Risk_Assessment!M59</f>
        <v>TBC</v>
      </c>
      <c r="I53" s="50" t="str">
        <f t="shared" si="0"/>
        <v>No risk</v>
      </c>
      <c r="J53" s="3" t="s">
        <v>904</v>
      </c>
      <c r="N53" s="68" t="s">
        <v>497</v>
      </c>
      <c r="P53" s="126" t="s">
        <v>859</v>
      </c>
      <c r="Q53" s="127"/>
      <c r="R53" s="36"/>
    </row>
    <row r="54" spans="1:18" x14ac:dyDescent="0.25">
      <c r="A54" s="3" t="s">
        <v>84</v>
      </c>
      <c r="C54" s="3" t="s">
        <v>73</v>
      </c>
      <c r="D54" s="6">
        <v>4</v>
      </c>
      <c r="E54" s="23" t="s">
        <v>85</v>
      </c>
      <c r="F54" s="3" t="str">
        <f>Risk_Assessment!I60</f>
        <v>TBC</v>
      </c>
      <c r="G54" s="50" t="s">
        <v>367</v>
      </c>
      <c r="H54" s="50" t="str">
        <f>Risk_Assessment!M60</f>
        <v>TBC</v>
      </c>
      <c r="I54" s="50" t="str">
        <f t="shared" si="0"/>
        <v>No risk</v>
      </c>
      <c r="J54" s="3" t="s">
        <v>899</v>
      </c>
      <c r="N54" s="68" t="s">
        <v>498</v>
      </c>
      <c r="P54" s="127" t="s">
        <v>860</v>
      </c>
      <c r="Q54" s="127"/>
    </row>
    <row r="55" spans="1:18" x14ac:dyDescent="0.25">
      <c r="A55" s="3" t="s">
        <v>86</v>
      </c>
      <c r="C55" s="3" t="s">
        <v>64</v>
      </c>
      <c r="D55" s="6">
        <v>4</v>
      </c>
      <c r="E55" s="23" t="s">
        <v>87</v>
      </c>
      <c r="F55" s="3" t="str">
        <f>Risk_Assessment!I61</f>
        <v>TBC</v>
      </c>
      <c r="G55" s="50" t="s">
        <v>368</v>
      </c>
      <c r="H55" s="50" t="str">
        <f>Risk_Assessment!M61</f>
        <v>TBC</v>
      </c>
      <c r="I55" s="50" t="str">
        <f t="shared" si="0"/>
        <v>No risk</v>
      </c>
      <c r="N55" s="68" t="s">
        <v>499</v>
      </c>
      <c r="P55" s="127" t="s">
        <v>861</v>
      </c>
      <c r="Q55" s="127"/>
    </row>
    <row r="56" spans="1:18" x14ac:dyDescent="0.25">
      <c r="A56" s="3" t="s">
        <v>88</v>
      </c>
      <c r="C56" s="6" t="s">
        <v>64</v>
      </c>
      <c r="D56" s="6">
        <v>5</v>
      </c>
      <c r="E56" s="23" t="s">
        <v>89</v>
      </c>
      <c r="F56" s="3" t="str">
        <f>Risk_Assessment!I62</f>
        <v>TBC</v>
      </c>
      <c r="G56" s="50" t="s">
        <v>1323</v>
      </c>
      <c r="H56" s="50" t="str">
        <f>Risk_Assessment!M62</f>
        <v>TBC</v>
      </c>
      <c r="I56" s="50" t="str">
        <f t="shared" si="0"/>
        <v>No risk</v>
      </c>
      <c r="N56" s="68" t="s">
        <v>500</v>
      </c>
      <c r="P56" s="127" t="s">
        <v>862</v>
      </c>
      <c r="Q56" s="127"/>
    </row>
    <row r="57" spans="1:18" x14ac:dyDescent="0.25">
      <c r="A57" s="3" t="s">
        <v>90</v>
      </c>
      <c r="C57" s="3" t="s">
        <v>64</v>
      </c>
      <c r="D57" s="3">
        <v>5</v>
      </c>
      <c r="E57" s="23" t="s">
        <v>91</v>
      </c>
      <c r="F57" s="3" t="str">
        <f>Risk_Assessment!I63</f>
        <v>TBC</v>
      </c>
      <c r="G57" s="50" t="s">
        <v>369</v>
      </c>
      <c r="H57" s="50" t="str">
        <f>Risk_Assessment!M63</f>
        <v>TBC</v>
      </c>
      <c r="I57" s="50" t="str">
        <f t="shared" si="0"/>
        <v>No risk</v>
      </c>
      <c r="J57" s="4" t="s">
        <v>795</v>
      </c>
      <c r="N57" s="68" t="s">
        <v>501</v>
      </c>
      <c r="P57" s="127" t="s">
        <v>863</v>
      </c>
      <c r="Q57" s="127"/>
    </row>
    <row r="58" spans="1:18" x14ac:dyDescent="0.25">
      <c r="A58" s="3" t="s">
        <v>92</v>
      </c>
      <c r="C58" s="3" t="s">
        <v>64</v>
      </c>
      <c r="D58" s="3">
        <v>4</v>
      </c>
      <c r="E58" s="23" t="s">
        <v>93</v>
      </c>
      <c r="F58" s="3" t="str">
        <f>Risk_Assessment!I64</f>
        <v>TBC</v>
      </c>
      <c r="G58" s="50" t="s">
        <v>370</v>
      </c>
      <c r="H58" s="50" t="str">
        <f>Risk_Assessment!M64</f>
        <v>TBC</v>
      </c>
      <c r="I58" s="50" t="str">
        <f t="shared" si="0"/>
        <v>No risk</v>
      </c>
      <c r="N58" s="68" t="s">
        <v>502</v>
      </c>
      <c r="P58" s="127" t="s">
        <v>864</v>
      </c>
      <c r="Q58" s="127"/>
    </row>
    <row r="59" spans="1:18" x14ac:dyDescent="0.25">
      <c r="A59" s="3" t="s">
        <v>94</v>
      </c>
      <c r="C59" s="3" t="s">
        <v>73</v>
      </c>
      <c r="D59" s="3">
        <v>5</v>
      </c>
      <c r="E59" s="23" t="s">
        <v>95</v>
      </c>
      <c r="F59" s="3" t="str">
        <f>Risk_Assessment!I65</f>
        <v>TBC</v>
      </c>
      <c r="G59" s="50" t="s">
        <v>968</v>
      </c>
      <c r="H59" s="50" t="str">
        <f>Risk_Assessment!M65</f>
        <v>TBC</v>
      </c>
      <c r="I59" s="50" t="str">
        <f t="shared" si="0"/>
        <v>No risk</v>
      </c>
      <c r="J59" s="154" t="s">
        <v>2</v>
      </c>
      <c r="N59" s="68" t="s">
        <v>503</v>
      </c>
      <c r="P59" s="127" t="s">
        <v>865</v>
      </c>
      <c r="Q59" s="127"/>
    </row>
    <row r="60" spans="1:18" x14ac:dyDescent="0.25">
      <c r="A60" s="3" t="s">
        <v>96</v>
      </c>
      <c r="C60" s="3" t="s">
        <v>64</v>
      </c>
      <c r="D60" s="3">
        <v>5</v>
      </c>
      <c r="E60" s="23" t="s">
        <v>969</v>
      </c>
      <c r="F60" s="3" t="str">
        <f>Risk_Assessment!I66</f>
        <v>TBC</v>
      </c>
      <c r="G60" s="50" t="s">
        <v>970</v>
      </c>
      <c r="H60" s="50" t="str">
        <f>Risk_Assessment!M66</f>
        <v>TBC</v>
      </c>
      <c r="I60" s="50" t="str">
        <f t="shared" si="0"/>
        <v>No risk</v>
      </c>
      <c r="J60" s="154" t="s">
        <v>1311</v>
      </c>
      <c r="N60" s="68" t="s">
        <v>504</v>
      </c>
      <c r="P60" s="127" t="s">
        <v>866</v>
      </c>
      <c r="Q60" s="127"/>
    </row>
    <row r="61" spans="1:18" x14ac:dyDescent="0.25">
      <c r="A61" s="3" t="s">
        <v>97</v>
      </c>
      <c r="C61" s="3" t="s">
        <v>64</v>
      </c>
      <c r="D61" s="3">
        <v>5</v>
      </c>
      <c r="E61" s="23" t="s">
        <v>971</v>
      </c>
      <c r="F61" s="3" t="str">
        <f>Risk_Assessment!I67</f>
        <v>TBC</v>
      </c>
      <c r="G61" s="50" t="s">
        <v>972</v>
      </c>
      <c r="H61" s="50" t="str">
        <f>Risk_Assessment!M67</f>
        <v>TBC</v>
      </c>
      <c r="I61" s="50" t="str">
        <f t="shared" si="0"/>
        <v>No risk</v>
      </c>
      <c r="J61" s="154" t="s">
        <v>1309</v>
      </c>
      <c r="N61" s="68" t="s">
        <v>505</v>
      </c>
      <c r="P61" s="127" t="s">
        <v>867</v>
      </c>
      <c r="Q61" s="127"/>
    </row>
    <row r="62" spans="1:18" x14ac:dyDescent="0.25">
      <c r="A62" s="3" t="s">
        <v>98</v>
      </c>
      <c r="C62" s="3" t="s">
        <v>64</v>
      </c>
      <c r="D62" s="3">
        <v>4</v>
      </c>
      <c r="E62" s="23" t="s">
        <v>973</v>
      </c>
      <c r="F62" s="3" t="str">
        <f>Risk_Assessment!I68</f>
        <v>TBC</v>
      </c>
      <c r="G62" s="50" t="s">
        <v>974</v>
      </c>
      <c r="H62" s="50" t="str">
        <f>Risk_Assessment!M68</f>
        <v>TBC</v>
      </c>
      <c r="I62" s="50" t="str">
        <f t="shared" si="0"/>
        <v>No risk</v>
      </c>
      <c r="J62" s="154" t="s">
        <v>1312</v>
      </c>
      <c r="N62" s="68" t="s">
        <v>506</v>
      </c>
      <c r="P62" s="127" t="s">
        <v>868</v>
      </c>
      <c r="Q62" s="124"/>
    </row>
    <row r="63" spans="1:18" x14ac:dyDescent="0.25">
      <c r="A63" s="3" t="s">
        <v>975</v>
      </c>
      <c r="C63" s="3" t="s">
        <v>73</v>
      </c>
      <c r="D63" s="3">
        <v>4</v>
      </c>
      <c r="E63" s="23" t="s">
        <v>976</v>
      </c>
      <c r="F63" s="3" t="str">
        <f>Risk_Assessment!I69</f>
        <v>TBC</v>
      </c>
      <c r="G63" s="50" t="s">
        <v>977</v>
      </c>
      <c r="H63" s="50" t="str">
        <f>Risk_Assessment!M69</f>
        <v>TBC</v>
      </c>
      <c r="I63" s="50" t="str">
        <f t="shared" si="0"/>
        <v>No risk</v>
      </c>
      <c r="J63" s="139" t="s">
        <v>1313</v>
      </c>
      <c r="N63" s="68" t="s">
        <v>507</v>
      </c>
      <c r="P63" s="124"/>
    </row>
    <row r="64" spans="1:18" x14ac:dyDescent="0.25">
      <c r="A64" s="3" t="s">
        <v>978</v>
      </c>
      <c r="C64" s="3" t="s">
        <v>73</v>
      </c>
      <c r="D64" s="3">
        <v>5</v>
      </c>
      <c r="E64" s="23" t="s">
        <v>979</v>
      </c>
      <c r="F64" s="3" t="str">
        <f>Risk_Assessment!I70</f>
        <v>TBC</v>
      </c>
      <c r="G64" s="50" t="s">
        <v>980</v>
      </c>
      <c r="H64" s="50" t="str">
        <f>Risk_Assessment!M70</f>
        <v>TBC</v>
      </c>
      <c r="I64" s="50" t="str">
        <f t="shared" si="0"/>
        <v>No risk</v>
      </c>
      <c r="J64" s="139" t="s">
        <v>1310</v>
      </c>
      <c r="N64" s="68" t="s">
        <v>508</v>
      </c>
    </row>
    <row r="65" spans="1:14" x14ac:dyDescent="0.25">
      <c r="A65" s="3" t="s">
        <v>981</v>
      </c>
      <c r="C65" s="3" t="s">
        <v>73</v>
      </c>
      <c r="D65" s="3">
        <v>5</v>
      </c>
      <c r="E65" s="23" t="s">
        <v>1294</v>
      </c>
      <c r="F65" s="3" t="str">
        <f>Risk_Assessment!I71</f>
        <v>TBC</v>
      </c>
      <c r="G65" s="24" t="s">
        <v>356</v>
      </c>
      <c r="H65" s="50" t="str">
        <f>Risk_Assessment!M71</f>
        <v>TBC</v>
      </c>
      <c r="I65" s="50" t="str">
        <f t="shared" si="0"/>
        <v>No risk</v>
      </c>
      <c r="N65" s="68" t="s">
        <v>509</v>
      </c>
    </row>
    <row r="66" spans="1:14" x14ac:dyDescent="0.25">
      <c r="A66" s="3" t="s">
        <v>982</v>
      </c>
      <c r="C66" s="3" t="s">
        <v>73</v>
      </c>
      <c r="F66" s="3" t="str">
        <f>Risk_Assessment!I72</f>
        <v>N/A</v>
      </c>
      <c r="G66" s="24" t="s">
        <v>1256</v>
      </c>
      <c r="H66" s="50" t="str">
        <f>Risk_Assessment!M72</f>
        <v/>
      </c>
      <c r="I66" s="50" t="str">
        <f t="shared" si="0"/>
        <v>No risk</v>
      </c>
      <c r="N66" s="68" t="s">
        <v>510</v>
      </c>
    </row>
    <row r="67" spans="1:14" x14ac:dyDescent="0.25">
      <c r="A67" s="3" t="s">
        <v>983</v>
      </c>
      <c r="C67" s="3" t="s">
        <v>73</v>
      </c>
      <c r="F67" s="3" t="str">
        <f>Risk_Assessment!I73</f>
        <v>N/A</v>
      </c>
      <c r="G67" s="24" t="s">
        <v>1256</v>
      </c>
      <c r="H67" s="50" t="str">
        <f>Risk_Assessment!M73</f>
        <v/>
      </c>
      <c r="I67" s="50" t="str">
        <f t="shared" ref="I67:I130" si="1">IF(F67=C67,"Risk present","No risk")</f>
        <v>No risk</v>
      </c>
      <c r="N67" s="68" t="s">
        <v>511</v>
      </c>
    </row>
    <row r="68" spans="1:14" x14ac:dyDescent="0.25">
      <c r="A68" s="3" t="s">
        <v>1293</v>
      </c>
      <c r="C68" s="3" t="s">
        <v>73</v>
      </c>
      <c r="F68" s="3" t="str">
        <f>Risk_Assessment!I74</f>
        <v>N/A</v>
      </c>
      <c r="G68" s="24" t="s">
        <v>1256</v>
      </c>
      <c r="H68" s="50" t="str">
        <f>Risk_Assessment!M74</f>
        <v/>
      </c>
      <c r="I68" s="50" t="str">
        <f t="shared" si="1"/>
        <v>No risk</v>
      </c>
      <c r="N68" s="68" t="s">
        <v>512</v>
      </c>
    </row>
    <row r="69" spans="1:14" x14ac:dyDescent="0.25">
      <c r="A69" s="3" t="s">
        <v>984</v>
      </c>
      <c r="G69" s="50"/>
      <c r="H69" s="50"/>
      <c r="I69" s="50"/>
      <c r="N69" s="68" t="s">
        <v>513</v>
      </c>
    </row>
    <row r="70" spans="1:14" x14ac:dyDescent="0.25">
      <c r="A70" s="3" t="s">
        <v>985</v>
      </c>
      <c r="C70" s="3" t="s">
        <v>73</v>
      </c>
      <c r="D70" s="3">
        <v>4</v>
      </c>
      <c r="E70" s="23" t="s">
        <v>986</v>
      </c>
      <c r="F70" s="3" t="str">
        <f>Risk_Assessment!I76</f>
        <v>TBC</v>
      </c>
      <c r="G70" s="50" t="s">
        <v>987</v>
      </c>
      <c r="H70" s="50" t="str">
        <f>Risk_Assessment!M76</f>
        <v>TBC</v>
      </c>
      <c r="I70" s="50" t="str">
        <f t="shared" si="1"/>
        <v>No risk</v>
      </c>
      <c r="N70" s="68" t="s">
        <v>514</v>
      </c>
    </row>
    <row r="71" spans="1:14" x14ac:dyDescent="0.25">
      <c r="A71" s="3" t="s">
        <v>988</v>
      </c>
      <c r="C71" s="3" t="s">
        <v>73</v>
      </c>
      <c r="D71" s="3">
        <v>3</v>
      </c>
      <c r="E71" s="23" t="s">
        <v>989</v>
      </c>
      <c r="F71" s="3" t="str">
        <f>Risk_Assessment!I77</f>
        <v>TBC</v>
      </c>
      <c r="G71" s="50" t="s">
        <v>990</v>
      </c>
      <c r="H71" s="50" t="str">
        <f>Risk_Assessment!M77</f>
        <v>TBC</v>
      </c>
      <c r="I71" s="50" t="str">
        <f t="shared" si="1"/>
        <v>No risk</v>
      </c>
      <c r="N71" s="68" t="s">
        <v>515</v>
      </c>
    </row>
    <row r="72" spans="1:14" x14ac:dyDescent="0.25">
      <c r="A72" s="3" t="s">
        <v>991</v>
      </c>
      <c r="C72" s="3" t="s">
        <v>64</v>
      </c>
      <c r="D72" s="3">
        <v>3</v>
      </c>
      <c r="E72" s="23" t="s">
        <v>992</v>
      </c>
      <c r="F72" s="3" t="str">
        <f>Risk_Assessment!I78</f>
        <v>TBC</v>
      </c>
      <c r="G72" s="50" t="s">
        <v>993</v>
      </c>
      <c r="H72" s="50" t="str">
        <f>Risk_Assessment!M78</f>
        <v>TBC</v>
      </c>
      <c r="I72" s="50" t="str">
        <f t="shared" si="1"/>
        <v>No risk</v>
      </c>
      <c r="N72" s="68" t="s">
        <v>516</v>
      </c>
    </row>
    <row r="73" spans="1:14" x14ac:dyDescent="0.25">
      <c r="A73" s="3" t="s">
        <v>994</v>
      </c>
      <c r="C73" s="3" t="s">
        <v>64</v>
      </c>
      <c r="D73" s="3">
        <v>3</v>
      </c>
      <c r="E73" s="23" t="s">
        <v>995</v>
      </c>
      <c r="F73" s="3" t="str">
        <f>Risk_Assessment!I79</f>
        <v>TBC</v>
      </c>
      <c r="G73" s="50" t="s">
        <v>996</v>
      </c>
      <c r="H73" s="50" t="str">
        <f>Risk_Assessment!M79</f>
        <v>TBC</v>
      </c>
      <c r="I73" s="50" t="str">
        <f t="shared" si="1"/>
        <v>No risk</v>
      </c>
      <c r="N73" s="68" t="s">
        <v>517</v>
      </c>
    </row>
    <row r="74" spans="1:14" x14ac:dyDescent="0.25">
      <c r="A74" s="3" t="s">
        <v>997</v>
      </c>
      <c r="C74" s="3" t="s">
        <v>73</v>
      </c>
      <c r="D74" s="3">
        <v>5</v>
      </c>
      <c r="E74" s="23" t="s">
        <v>998</v>
      </c>
      <c r="F74" s="3" t="str">
        <f>Risk_Assessment!I80</f>
        <v>TBC</v>
      </c>
      <c r="G74" s="50" t="s">
        <v>999</v>
      </c>
      <c r="H74" s="50" t="str">
        <f>Risk_Assessment!M80</f>
        <v>TBC</v>
      </c>
      <c r="I74" s="50" t="str">
        <f t="shared" si="1"/>
        <v>No risk</v>
      </c>
      <c r="N74" s="68" t="s">
        <v>518</v>
      </c>
    </row>
    <row r="75" spans="1:14" x14ac:dyDescent="0.25">
      <c r="A75" s="3" t="s">
        <v>1000</v>
      </c>
      <c r="C75" s="3" t="s">
        <v>73</v>
      </c>
      <c r="D75" s="3">
        <v>4</v>
      </c>
      <c r="E75" s="23" t="s">
        <v>1001</v>
      </c>
      <c r="F75" s="3" t="str">
        <f>Risk_Assessment!I81</f>
        <v>TBC</v>
      </c>
      <c r="G75" s="50" t="s">
        <v>1002</v>
      </c>
      <c r="H75" s="50" t="str">
        <f>Risk_Assessment!M81</f>
        <v>TBC</v>
      </c>
      <c r="I75" s="50" t="str">
        <f t="shared" si="1"/>
        <v>No risk</v>
      </c>
      <c r="N75" s="68" t="s">
        <v>519</v>
      </c>
    </row>
    <row r="76" spans="1:14" x14ac:dyDescent="0.25">
      <c r="A76" s="3" t="s">
        <v>1003</v>
      </c>
      <c r="C76" s="3" t="s">
        <v>73</v>
      </c>
      <c r="F76" s="3" t="str">
        <f>Risk_Assessment!I82</f>
        <v>N/A</v>
      </c>
      <c r="G76" s="24" t="s">
        <v>1256</v>
      </c>
      <c r="H76" s="50" t="str">
        <f>Risk_Assessment!M82</f>
        <v/>
      </c>
      <c r="I76" s="50" t="str">
        <f t="shared" si="1"/>
        <v>No risk</v>
      </c>
      <c r="N76" s="68" t="s">
        <v>520</v>
      </c>
    </row>
    <row r="77" spans="1:14" x14ac:dyDescent="0.25">
      <c r="A77" s="3" t="s">
        <v>1004</v>
      </c>
      <c r="C77" s="3" t="s">
        <v>73</v>
      </c>
      <c r="F77" s="3" t="str">
        <f>Risk_Assessment!I83</f>
        <v>N/A</v>
      </c>
      <c r="G77" s="24" t="s">
        <v>1256</v>
      </c>
      <c r="H77" s="50" t="str">
        <f>Risk_Assessment!M83</f>
        <v/>
      </c>
      <c r="I77" s="50" t="str">
        <f t="shared" si="1"/>
        <v>No risk</v>
      </c>
      <c r="N77" s="68" t="s">
        <v>521</v>
      </c>
    </row>
    <row r="78" spans="1:14" x14ac:dyDescent="0.25">
      <c r="A78" s="3" t="s">
        <v>1005</v>
      </c>
      <c r="C78" s="3" t="s">
        <v>73</v>
      </c>
      <c r="F78" s="3" t="str">
        <f>Risk_Assessment!I84</f>
        <v>N/A</v>
      </c>
      <c r="G78" s="24" t="s">
        <v>1256</v>
      </c>
      <c r="H78" s="50" t="str">
        <f>Risk_Assessment!M84</f>
        <v/>
      </c>
      <c r="I78" s="50" t="str">
        <f t="shared" si="1"/>
        <v>No risk</v>
      </c>
      <c r="N78" s="68" t="s">
        <v>522</v>
      </c>
    </row>
    <row r="79" spans="1:14" x14ac:dyDescent="0.25">
      <c r="A79" s="168" t="s">
        <v>1006</v>
      </c>
      <c r="B79" s="168"/>
      <c r="C79" s="168"/>
      <c r="D79" s="168"/>
      <c r="E79" s="169"/>
      <c r="F79" s="168"/>
      <c r="G79" s="170"/>
      <c r="H79" s="50"/>
      <c r="I79" s="50"/>
      <c r="N79" s="68" t="s">
        <v>523</v>
      </c>
    </row>
    <row r="80" spans="1:14" x14ac:dyDescent="0.25">
      <c r="A80" s="168" t="s">
        <v>1007</v>
      </c>
      <c r="B80" s="168"/>
      <c r="C80" s="168" t="s">
        <v>64</v>
      </c>
      <c r="D80" s="168">
        <v>5</v>
      </c>
      <c r="E80" s="169" t="s">
        <v>1008</v>
      </c>
      <c r="F80" s="168" t="str">
        <f>Risk_Assessment!I86</f>
        <v>N/A</v>
      </c>
      <c r="G80" s="170" t="s">
        <v>1009</v>
      </c>
      <c r="H80" s="50" t="str">
        <f>Risk_Assessment!M86</f>
        <v/>
      </c>
      <c r="I80" s="50" t="str">
        <f t="shared" si="1"/>
        <v>No risk</v>
      </c>
      <c r="N80" s="68" t="s">
        <v>524</v>
      </c>
    </row>
    <row r="81" spans="1:14" x14ac:dyDescent="0.25">
      <c r="A81" s="168" t="s">
        <v>1010</v>
      </c>
      <c r="B81" s="168"/>
      <c r="C81" s="168" t="s">
        <v>64</v>
      </c>
      <c r="D81" s="168">
        <v>5</v>
      </c>
      <c r="E81" s="169" t="s">
        <v>1011</v>
      </c>
      <c r="F81" s="168" t="str">
        <f>Risk_Assessment!I87</f>
        <v>N/A</v>
      </c>
      <c r="G81" s="170" t="s">
        <v>1012</v>
      </c>
      <c r="H81" s="50" t="str">
        <f>Risk_Assessment!M87</f>
        <v/>
      </c>
      <c r="I81" s="50" t="str">
        <f t="shared" si="1"/>
        <v>No risk</v>
      </c>
      <c r="N81" s="68" t="s">
        <v>908</v>
      </c>
    </row>
    <row r="82" spans="1:14" x14ac:dyDescent="0.25">
      <c r="A82" s="168" t="s">
        <v>1013</v>
      </c>
      <c r="B82" s="168"/>
      <c r="C82" s="168" t="s">
        <v>64</v>
      </c>
      <c r="D82" s="168">
        <v>5</v>
      </c>
      <c r="E82" s="169" t="s">
        <v>1014</v>
      </c>
      <c r="F82" s="168" t="str">
        <f>Risk_Assessment!I88</f>
        <v>N/A</v>
      </c>
      <c r="G82" s="170" t="s">
        <v>1015</v>
      </c>
      <c r="H82" s="50" t="str">
        <f>Risk_Assessment!M88</f>
        <v/>
      </c>
      <c r="I82" s="50" t="str">
        <f t="shared" si="1"/>
        <v>No risk</v>
      </c>
      <c r="N82" s="68" t="s">
        <v>525</v>
      </c>
    </row>
    <row r="83" spans="1:14" x14ac:dyDescent="0.25">
      <c r="A83" s="168" t="s">
        <v>1016</v>
      </c>
      <c r="B83" s="168"/>
      <c r="C83" s="168" t="s">
        <v>64</v>
      </c>
      <c r="D83" s="168">
        <v>5</v>
      </c>
      <c r="E83" s="169" t="s">
        <v>1017</v>
      </c>
      <c r="F83" s="168" t="str">
        <f>Risk_Assessment!I89</f>
        <v>N/A</v>
      </c>
      <c r="G83" s="170" t="s">
        <v>1018</v>
      </c>
      <c r="H83" s="50" t="str">
        <f>Risk_Assessment!M89</f>
        <v/>
      </c>
      <c r="I83" s="50" t="str">
        <f t="shared" si="1"/>
        <v>No risk</v>
      </c>
      <c r="N83" s="68" t="s">
        <v>526</v>
      </c>
    </row>
    <row r="84" spans="1:14" x14ac:dyDescent="0.25">
      <c r="A84" s="168" t="s">
        <v>1019</v>
      </c>
      <c r="B84" s="168"/>
      <c r="C84" s="168" t="s">
        <v>64</v>
      </c>
      <c r="D84" s="168">
        <v>5</v>
      </c>
      <c r="E84" s="169" t="s">
        <v>1020</v>
      </c>
      <c r="F84" s="168" t="str">
        <f>Risk_Assessment!I90</f>
        <v>N/A</v>
      </c>
      <c r="G84" s="170" t="s">
        <v>1021</v>
      </c>
      <c r="H84" s="50" t="str">
        <f>Risk_Assessment!M90</f>
        <v/>
      </c>
      <c r="I84" s="50" t="str">
        <f t="shared" si="1"/>
        <v>No risk</v>
      </c>
      <c r="N84" s="68" t="s">
        <v>527</v>
      </c>
    </row>
    <row r="85" spans="1:14" x14ac:dyDescent="0.25">
      <c r="A85" s="168" t="s">
        <v>1022</v>
      </c>
      <c r="B85" s="168"/>
      <c r="C85" s="168" t="s">
        <v>73</v>
      </c>
      <c r="D85" s="168"/>
      <c r="E85" s="169"/>
      <c r="F85" s="168" t="str">
        <f>Risk_Assessment!I91</f>
        <v>N/A</v>
      </c>
      <c r="G85" s="170" t="s">
        <v>1256</v>
      </c>
      <c r="H85" s="50" t="str">
        <f>Risk_Assessment!M91</f>
        <v/>
      </c>
      <c r="I85" s="50" t="str">
        <f t="shared" si="1"/>
        <v>No risk</v>
      </c>
      <c r="N85" s="68" t="s">
        <v>528</v>
      </c>
    </row>
    <row r="86" spans="1:14" x14ac:dyDescent="0.25">
      <c r="A86" s="168" t="s">
        <v>1023</v>
      </c>
      <c r="B86" s="168"/>
      <c r="C86" s="168" t="s">
        <v>73</v>
      </c>
      <c r="D86" s="168"/>
      <c r="E86" s="169"/>
      <c r="F86" s="168" t="str">
        <f>Risk_Assessment!I92</f>
        <v>N/A</v>
      </c>
      <c r="G86" s="170" t="s">
        <v>1256</v>
      </c>
      <c r="H86" s="50" t="str">
        <f>Risk_Assessment!M92</f>
        <v/>
      </c>
      <c r="I86" s="50" t="str">
        <f t="shared" si="1"/>
        <v>No risk</v>
      </c>
      <c r="N86" s="68" t="s">
        <v>529</v>
      </c>
    </row>
    <row r="87" spans="1:14" x14ac:dyDescent="0.25">
      <c r="A87" s="168" t="s">
        <v>1024</v>
      </c>
      <c r="B87" s="168"/>
      <c r="C87" s="168" t="s">
        <v>73</v>
      </c>
      <c r="D87" s="168"/>
      <c r="E87" s="169"/>
      <c r="F87" s="168" t="str">
        <f>Risk_Assessment!I93</f>
        <v>N/A</v>
      </c>
      <c r="G87" s="170" t="s">
        <v>1256</v>
      </c>
      <c r="H87" s="50" t="str">
        <f>Risk_Assessment!M93</f>
        <v/>
      </c>
      <c r="I87" s="50" t="str">
        <f t="shared" si="1"/>
        <v>No risk</v>
      </c>
      <c r="N87" s="68" t="s">
        <v>530</v>
      </c>
    </row>
    <row r="88" spans="1:14" x14ac:dyDescent="0.25">
      <c r="A88" s="168" t="s">
        <v>1025</v>
      </c>
      <c r="B88" s="168"/>
      <c r="C88" s="168"/>
      <c r="D88" s="168"/>
      <c r="E88" s="169"/>
      <c r="F88" s="168"/>
      <c r="G88" s="170"/>
      <c r="H88" s="50"/>
      <c r="I88" s="50"/>
      <c r="N88" s="68" t="s">
        <v>531</v>
      </c>
    </row>
    <row r="89" spans="1:14" x14ac:dyDescent="0.25">
      <c r="A89" s="168" t="s">
        <v>1026</v>
      </c>
      <c r="B89" s="168"/>
      <c r="C89" s="171" t="s">
        <v>64</v>
      </c>
      <c r="D89" s="168">
        <v>5</v>
      </c>
      <c r="E89" s="169" t="s">
        <v>1027</v>
      </c>
      <c r="F89" s="168" t="str">
        <f>Risk_Assessment!I95</f>
        <v>N/A</v>
      </c>
      <c r="G89" s="170" t="s">
        <v>1028</v>
      </c>
      <c r="H89" s="50" t="str">
        <f>Risk_Assessment!M95</f>
        <v/>
      </c>
      <c r="I89" s="50" t="str">
        <f t="shared" si="1"/>
        <v>No risk</v>
      </c>
      <c r="N89" s="68" t="s">
        <v>532</v>
      </c>
    </row>
    <row r="90" spans="1:14" x14ac:dyDescent="0.25">
      <c r="A90" s="168" t="s">
        <v>1029</v>
      </c>
      <c r="B90" s="168"/>
      <c r="C90" s="171" t="s">
        <v>64</v>
      </c>
      <c r="D90" s="168">
        <v>5</v>
      </c>
      <c r="E90" s="169" t="s">
        <v>1030</v>
      </c>
      <c r="F90" s="168" t="str">
        <f>Risk_Assessment!I96</f>
        <v>N/A</v>
      </c>
      <c r="G90" s="170" t="s">
        <v>1031</v>
      </c>
      <c r="H90" s="50" t="str">
        <f>Risk_Assessment!M96</f>
        <v/>
      </c>
      <c r="I90" s="50" t="str">
        <f t="shared" si="1"/>
        <v>No risk</v>
      </c>
      <c r="N90" s="68" t="s">
        <v>533</v>
      </c>
    </row>
    <row r="91" spans="1:14" x14ac:dyDescent="0.25">
      <c r="A91" s="168" t="s">
        <v>1032</v>
      </c>
      <c r="B91" s="168"/>
      <c r="C91" s="171" t="s">
        <v>64</v>
      </c>
      <c r="D91" s="168">
        <v>5</v>
      </c>
      <c r="E91" s="169" t="s">
        <v>1033</v>
      </c>
      <c r="F91" s="168" t="str">
        <f>Risk_Assessment!I97</f>
        <v>N/A</v>
      </c>
      <c r="G91" s="170" t="s">
        <v>1034</v>
      </c>
      <c r="H91" s="50" t="str">
        <f>Risk_Assessment!M97</f>
        <v/>
      </c>
      <c r="I91" s="50" t="str">
        <f t="shared" si="1"/>
        <v>No risk</v>
      </c>
      <c r="N91" s="68" t="s">
        <v>534</v>
      </c>
    </row>
    <row r="92" spans="1:14" x14ac:dyDescent="0.25">
      <c r="A92" s="168" t="s">
        <v>1035</v>
      </c>
      <c r="B92" s="168"/>
      <c r="C92" s="168" t="s">
        <v>64</v>
      </c>
      <c r="D92" s="168">
        <v>5</v>
      </c>
      <c r="E92" s="169" t="s">
        <v>1036</v>
      </c>
      <c r="F92" s="168" t="str">
        <f>Risk_Assessment!I98</f>
        <v>N/A</v>
      </c>
      <c r="G92" s="170" t="s">
        <v>1037</v>
      </c>
      <c r="H92" s="50" t="str">
        <f>Risk_Assessment!M98</f>
        <v/>
      </c>
      <c r="I92" s="50" t="str">
        <f t="shared" si="1"/>
        <v>No risk</v>
      </c>
      <c r="N92" s="68" t="s">
        <v>535</v>
      </c>
    </row>
    <row r="93" spans="1:14" x14ac:dyDescent="0.25">
      <c r="A93" s="168" t="s">
        <v>1038</v>
      </c>
      <c r="B93" s="168"/>
      <c r="C93" s="168" t="s">
        <v>64</v>
      </c>
      <c r="D93" s="168">
        <v>5</v>
      </c>
      <c r="E93" s="169" t="s">
        <v>1039</v>
      </c>
      <c r="F93" s="168" t="str">
        <f>Risk_Assessment!I99</f>
        <v>N/A</v>
      </c>
      <c r="G93" s="170" t="s">
        <v>1040</v>
      </c>
      <c r="H93" s="50" t="str">
        <f>Risk_Assessment!M99</f>
        <v/>
      </c>
      <c r="I93" s="50" t="str">
        <f t="shared" si="1"/>
        <v>No risk</v>
      </c>
      <c r="N93" s="68" t="s">
        <v>536</v>
      </c>
    </row>
    <row r="94" spans="1:14" x14ac:dyDescent="0.25">
      <c r="A94" s="168" t="s">
        <v>1041</v>
      </c>
      <c r="B94" s="168"/>
      <c r="C94" s="168" t="s">
        <v>73</v>
      </c>
      <c r="D94" s="168"/>
      <c r="E94" s="169"/>
      <c r="F94" s="168" t="str">
        <f>Risk_Assessment!I100</f>
        <v>N/A</v>
      </c>
      <c r="G94" s="170" t="s">
        <v>1256</v>
      </c>
      <c r="H94" s="50" t="str">
        <f>Risk_Assessment!M100</f>
        <v/>
      </c>
      <c r="I94" s="50" t="str">
        <f t="shared" si="1"/>
        <v>No risk</v>
      </c>
      <c r="N94" s="68" t="s">
        <v>537</v>
      </c>
    </row>
    <row r="95" spans="1:14" x14ac:dyDescent="0.25">
      <c r="A95" s="168" t="s">
        <v>1042</v>
      </c>
      <c r="B95" s="168"/>
      <c r="C95" s="168" t="s">
        <v>73</v>
      </c>
      <c r="D95" s="168"/>
      <c r="E95" s="169"/>
      <c r="F95" s="168" t="str">
        <f>Risk_Assessment!I101</f>
        <v>N/A</v>
      </c>
      <c r="G95" s="170" t="s">
        <v>1256</v>
      </c>
      <c r="H95" s="50" t="str">
        <f>Risk_Assessment!M101</f>
        <v/>
      </c>
      <c r="I95" s="50" t="str">
        <f t="shared" si="1"/>
        <v>No risk</v>
      </c>
      <c r="N95" s="68" t="s">
        <v>538</v>
      </c>
    </row>
    <row r="96" spans="1:14" x14ac:dyDescent="0.25">
      <c r="A96" s="168" t="s">
        <v>1043</v>
      </c>
      <c r="B96" s="168"/>
      <c r="C96" s="168" t="s">
        <v>73</v>
      </c>
      <c r="D96" s="168"/>
      <c r="E96" s="169"/>
      <c r="F96" s="168" t="str">
        <f>Risk_Assessment!I102</f>
        <v>N/A</v>
      </c>
      <c r="G96" s="170" t="s">
        <v>1256</v>
      </c>
      <c r="H96" s="50" t="str">
        <f>Risk_Assessment!M102</f>
        <v/>
      </c>
      <c r="I96" s="50" t="str">
        <f t="shared" si="1"/>
        <v>No risk</v>
      </c>
      <c r="N96" s="68" t="s">
        <v>539</v>
      </c>
    </row>
    <row r="97" spans="1:14" x14ac:dyDescent="0.25">
      <c r="A97" s="168" t="s">
        <v>1044</v>
      </c>
      <c r="B97" s="168"/>
      <c r="C97" s="168"/>
      <c r="D97" s="168"/>
      <c r="E97" s="169"/>
      <c r="F97" s="168"/>
      <c r="G97" s="170"/>
      <c r="H97" s="50"/>
      <c r="I97" s="50"/>
      <c r="N97" s="68" t="s">
        <v>540</v>
      </c>
    </row>
    <row r="98" spans="1:14" x14ac:dyDescent="0.25">
      <c r="A98" s="168" t="s">
        <v>1045</v>
      </c>
      <c r="B98" s="168"/>
      <c r="C98" s="168" t="s">
        <v>64</v>
      </c>
      <c r="D98" s="168">
        <v>5</v>
      </c>
      <c r="E98" s="169" t="s">
        <v>1046</v>
      </c>
      <c r="F98" s="168" t="str">
        <f>Risk_Assessment!I104</f>
        <v>N/A</v>
      </c>
      <c r="G98" s="170" t="s">
        <v>1047</v>
      </c>
      <c r="H98" s="50" t="str">
        <f>Risk_Assessment!M104</f>
        <v/>
      </c>
      <c r="I98" s="50" t="str">
        <f t="shared" si="1"/>
        <v>No risk</v>
      </c>
      <c r="N98" s="68" t="s">
        <v>541</v>
      </c>
    </row>
    <row r="99" spans="1:14" x14ac:dyDescent="0.25">
      <c r="A99" s="168" t="s">
        <v>1048</v>
      </c>
      <c r="B99" s="168"/>
      <c r="C99" s="168" t="s">
        <v>64</v>
      </c>
      <c r="D99" s="168">
        <v>5</v>
      </c>
      <c r="E99" s="169" t="s">
        <v>1049</v>
      </c>
      <c r="F99" s="168" t="str">
        <f>Risk_Assessment!I105</f>
        <v>N/A</v>
      </c>
      <c r="G99" s="170" t="s">
        <v>1050</v>
      </c>
      <c r="H99" s="50" t="str">
        <f>Risk_Assessment!M105</f>
        <v/>
      </c>
      <c r="I99" s="50" t="str">
        <f t="shared" si="1"/>
        <v>No risk</v>
      </c>
      <c r="N99" s="68" t="s">
        <v>542</v>
      </c>
    </row>
    <row r="100" spans="1:14" x14ac:dyDescent="0.25">
      <c r="A100" s="168" t="s">
        <v>1051</v>
      </c>
      <c r="B100" s="168"/>
      <c r="C100" s="168" t="s">
        <v>64</v>
      </c>
      <c r="D100" s="168">
        <v>5</v>
      </c>
      <c r="E100" s="169" t="s">
        <v>1052</v>
      </c>
      <c r="F100" s="168" t="str">
        <f>Risk_Assessment!I106</f>
        <v>N/A</v>
      </c>
      <c r="G100" s="170" t="s">
        <v>1053</v>
      </c>
      <c r="H100" s="50" t="str">
        <f>Risk_Assessment!M106</f>
        <v/>
      </c>
      <c r="I100" s="50" t="str">
        <f t="shared" si="1"/>
        <v>No risk</v>
      </c>
      <c r="N100" s="68" t="s">
        <v>543</v>
      </c>
    </row>
    <row r="101" spans="1:14" x14ac:dyDescent="0.25">
      <c r="A101" s="168" t="s">
        <v>1054</v>
      </c>
      <c r="B101" s="168"/>
      <c r="C101" s="168" t="s">
        <v>73</v>
      </c>
      <c r="D101" s="168"/>
      <c r="E101" s="169"/>
      <c r="F101" s="168" t="str">
        <f>Risk_Assessment!I107</f>
        <v>N/A</v>
      </c>
      <c r="G101" s="170" t="s">
        <v>1256</v>
      </c>
      <c r="H101" s="50" t="str">
        <f>Risk_Assessment!M107</f>
        <v/>
      </c>
      <c r="I101" s="50" t="str">
        <f t="shared" si="1"/>
        <v>No risk</v>
      </c>
      <c r="N101" s="68" t="s">
        <v>544</v>
      </c>
    </row>
    <row r="102" spans="1:14" x14ac:dyDescent="0.25">
      <c r="A102" s="168" t="s">
        <v>1055</v>
      </c>
      <c r="B102" s="168"/>
      <c r="C102" s="168" t="s">
        <v>73</v>
      </c>
      <c r="D102" s="168"/>
      <c r="E102" s="169"/>
      <c r="F102" s="168" t="str">
        <f>Risk_Assessment!I108</f>
        <v>N/A</v>
      </c>
      <c r="G102" s="170" t="s">
        <v>1256</v>
      </c>
      <c r="H102" s="50" t="str">
        <f>Risk_Assessment!M108</f>
        <v/>
      </c>
      <c r="I102" s="50" t="str">
        <f t="shared" si="1"/>
        <v>No risk</v>
      </c>
      <c r="N102" s="68" t="s">
        <v>1321</v>
      </c>
    </row>
    <row r="103" spans="1:14" x14ac:dyDescent="0.25">
      <c r="A103" s="3" t="s">
        <v>1056</v>
      </c>
      <c r="G103" s="50"/>
      <c r="H103" s="50"/>
      <c r="I103" s="50"/>
      <c r="N103" s="68" t="s">
        <v>545</v>
      </c>
    </row>
    <row r="104" spans="1:14" x14ac:dyDescent="0.25">
      <c r="A104" s="3" t="s">
        <v>1057</v>
      </c>
      <c r="C104" s="5" t="s">
        <v>64</v>
      </c>
      <c r="D104" s="3">
        <v>5</v>
      </c>
      <c r="E104" s="23" t="s">
        <v>1058</v>
      </c>
      <c r="F104" s="3" t="str">
        <f>Risk_Assessment!I110</f>
        <v>TBC</v>
      </c>
      <c r="G104" s="50" t="s">
        <v>1059</v>
      </c>
      <c r="H104" s="50" t="str">
        <f>Risk_Assessment!M110</f>
        <v>TBC</v>
      </c>
      <c r="I104" s="50" t="str">
        <f t="shared" si="1"/>
        <v>No risk</v>
      </c>
      <c r="N104" s="68" t="s">
        <v>546</v>
      </c>
    </row>
    <row r="105" spans="1:14" x14ac:dyDescent="0.25">
      <c r="A105" s="3" t="s">
        <v>1060</v>
      </c>
      <c r="C105" s="3" t="s">
        <v>64</v>
      </c>
      <c r="D105" s="3">
        <v>4</v>
      </c>
      <c r="E105" s="23" t="s">
        <v>1061</v>
      </c>
      <c r="F105" s="3" t="str">
        <f>Risk_Assessment!I111</f>
        <v>TBC</v>
      </c>
      <c r="G105" s="50" t="s">
        <v>1062</v>
      </c>
      <c r="H105" s="50" t="str">
        <f>Risk_Assessment!M111</f>
        <v>TBC</v>
      </c>
      <c r="I105" s="50" t="str">
        <f t="shared" si="1"/>
        <v>No risk</v>
      </c>
      <c r="N105" s="68" t="s">
        <v>547</v>
      </c>
    </row>
    <row r="106" spans="1:14" x14ac:dyDescent="0.25">
      <c r="A106" s="3" t="s">
        <v>1063</v>
      </c>
      <c r="C106" s="3" t="s">
        <v>73</v>
      </c>
      <c r="D106" s="3">
        <v>4</v>
      </c>
      <c r="E106" s="23" t="s">
        <v>1064</v>
      </c>
      <c r="F106" s="3" t="str">
        <f>Risk_Assessment!I112</f>
        <v>TBC</v>
      </c>
      <c r="G106" s="50" t="s">
        <v>1065</v>
      </c>
      <c r="H106" s="50" t="str">
        <f>Risk_Assessment!M112</f>
        <v>TBC</v>
      </c>
      <c r="I106" s="50" t="str">
        <f t="shared" si="1"/>
        <v>No risk</v>
      </c>
      <c r="N106" s="68" t="s">
        <v>548</v>
      </c>
    </row>
    <row r="107" spans="1:14" x14ac:dyDescent="0.25">
      <c r="A107" s="3" t="s">
        <v>1066</v>
      </c>
      <c r="C107" s="3" t="s">
        <v>73</v>
      </c>
      <c r="D107" s="3">
        <v>4</v>
      </c>
      <c r="E107" s="23" t="s">
        <v>1067</v>
      </c>
      <c r="F107" s="3" t="str">
        <f>Risk_Assessment!I113</f>
        <v>TBC</v>
      </c>
      <c r="G107" s="50" t="s">
        <v>1068</v>
      </c>
      <c r="H107" s="50" t="str">
        <f>Risk_Assessment!M113</f>
        <v>TBC</v>
      </c>
      <c r="I107" s="50" t="str">
        <f t="shared" si="1"/>
        <v>No risk</v>
      </c>
      <c r="N107" s="68" t="s">
        <v>549</v>
      </c>
    </row>
    <row r="108" spans="1:14" x14ac:dyDescent="0.25">
      <c r="A108" s="3" t="s">
        <v>1069</v>
      </c>
      <c r="C108" s="5" t="s">
        <v>64</v>
      </c>
      <c r="D108" s="3">
        <v>5</v>
      </c>
      <c r="E108" s="23" t="s">
        <v>1070</v>
      </c>
      <c r="F108" s="3" t="str">
        <f>Risk_Assessment!I114</f>
        <v>TBC</v>
      </c>
      <c r="G108" s="50" t="s">
        <v>1071</v>
      </c>
      <c r="H108" s="50" t="str">
        <f>Risk_Assessment!M114</f>
        <v>TBC</v>
      </c>
      <c r="I108" s="50" t="str">
        <f t="shared" si="1"/>
        <v>No risk</v>
      </c>
      <c r="N108" s="68" t="s">
        <v>550</v>
      </c>
    </row>
    <row r="109" spans="1:14" x14ac:dyDescent="0.25">
      <c r="A109" s="3" t="s">
        <v>1072</v>
      </c>
      <c r="C109" s="5" t="s">
        <v>73</v>
      </c>
      <c r="D109" s="5">
        <v>5</v>
      </c>
      <c r="E109" s="23" t="s">
        <v>262</v>
      </c>
      <c r="F109" s="3" t="str">
        <f>Risk_Assessment!I115</f>
        <v>TBC</v>
      </c>
      <c r="G109" s="50" t="s">
        <v>1073</v>
      </c>
      <c r="H109" s="50" t="str">
        <f>Risk_Assessment!M115</f>
        <v>TBC</v>
      </c>
      <c r="I109" s="50" t="str">
        <f t="shared" si="1"/>
        <v>No risk</v>
      </c>
      <c r="N109" s="68" t="s">
        <v>551</v>
      </c>
    </row>
    <row r="110" spans="1:14" x14ac:dyDescent="0.25">
      <c r="A110" s="3" t="s">
        <v>1074</v>
      </c>
      <c r="C110" s="3" t="s">
        <v>73</v>
      </c>
      <c r="F110" s="3" t="str">
        <f>Risk_Assessment!I116</f>
        <v>N/A</v>
      </c>
      <c r="G110" s="24" t="s">
        <v>1256</v>
      </c>
      <c r="H110" s="50" t="str">
        <f>Risk_Assessment!M116</f>
        <v/>
      </c>
      <c r="I110" s="50" t="str">
        <f t="shared" si="1"/>
        <v>No risk</v>
      </c>
      <c r="N110" s="68" t="s">
        <v>552</v>
      </c>
    </row>
    <row r="111" spans="1:14" x14ac:dyDescent="0.25">
      <c r="A111" s="3" t="s">
        <v>1075</v>
      </c>
      <c r="C111" s="3" t="s">
        <v>73</v>
      </c>
      <c r="F111" s="3" t="str">
        <f>Risk_Assessment!I117</f>
        <v>N/A</v>
      </c>
      <c r="G111" s="24" t="s">
        <v>1256</v>
      </c>
      <c r="H111" s="50" t="str">
        <f>Risk_Assessment!M117</f>
        <v/>
      </c>
      <c r="I111" s="50" t="str">
        <f t="shared" si="1"/>
        <v>No risk</v>
      </c>
      <c r="N111" s="68" t="s">
        <v>553</v>
      </c>
    </row>
    <row r="112" spans="1:14" x14ac:dyDescent="0.25">
      <c r="A112" s="3" t="s">
        <v>1076</v>
      </c>
      <c r="C112" s="3" t="s">
        <v>73</v>
      </c>
      <c r="F112" s="3" t="str">
        <f>Risk_Assessment!I118</f>
        <v>N/A</v>
      </c>
      <c r="G112" s="24" t="s">
        <v>1256</v>
      </c>
      <c r="H112" s="50" t="str">
        <f>Risk_Assessment!M118</f>
        <v/>
      </c>
      <c r="I112" s="50" t="str">
        <f t="shared" si="1"/>
        <v>No risk</v>
      </c>
      <c r="N112" s="68" t="s">
        <v>554</v>
      </c>
    </row>
    <row r="113" spans="1:14" x14ac:dyDescent="0.25">
      <c r="A113" s="3" t="s">
        <v>1077</v>
      </c>
      <c r="C113" s="5"/>
      <c r="E113" s="67"/>
      <c r="G113" s="50"/>
      <c r="H113" s="50"/>
      <c r="I113" s="50"/>
      <c r="N113" s="68" t="s">
        <v>555</v>
      </c>
    </row>
    <row r="114" spans="1:14" x14ac:dyDescent="0.25">
      <c r="A114" s="3" t="s">
        <v>99</v>
      </c>
      <c r="C114" s="3" t="s">
        <v>73</v>
      </c>
      <c r="D114" s="3">
        <v>3</v>
      </c>
      <c r="E114" s="23" t="s">
        <v>100</v>
      </c>
      <c r="F114" s="3" t="str">
        <f>Risk_Assessment!I120</f>
        <v>TBC</v>
      </c>
      <c r="G114" s="50" t="s">
        <v>371</v>
      </c>
      <c r="H114" s="50" t="str">
        <f>Risk_Assessment!M120</f>
        <v>TBC</v>
      </c>
      <c r="I114" s="50" t="str">
        <f t="shared" si="1"/>
        <v>No risk</v>
      </c>
      <c r="N114" s="68" t="s">
        <v>556</v>
      </c>
    </row>
    <row r="115" spans="1:14" x14ac:dyDescent="0.25">
      <c r="A115" s="3" t="s">
        <v>101</v>
      </c>
      <c r="C115" s="3" t="s">
        <v>64</v>
      </c>
      <c r="D115" s="3">
        <v>3</v>
      </c>
      <c r="E115" s="23" t="s">
        <v>102</v>
      </c>
      <c r="F115" s="3" t="str">
        <f>Risk_Assessment!I121</f>
        <v>TBC</v>
      </c>
      <c r="G115" s="50" t="s">
        <v>372</v>
      </c>
      <c r="H115" s="50" t="str">
        <f>Risk_Assessment!M121</f>
        <v>TBC</v>
      </c>
      <c r="I115" s="50" t="str">
        <f t="shared" si="1"/>
        <v>No risk</v>
      </c>
      <c r="N115" s="68" t="s">
        <v>557</v>
      </c>
    </row>
    <row r="116" spans="1:14" x14ac:dyDescent="0.25">
      <c r="A116" s="3" t="s">
        <v>103</v>
      </c>
      <c r="C116" s="3" t="s">
        <v>64</v>
      </c>
      <c r="D116" s="3">
        <v>3</v>
      </c>
      <c r="E116" s="23" t="s">
        <v>104</v>
      </c>
      <c r="F116" s="3" t="str">
        <f>Risk_Assessment!I122</f>
        <v>TBC</v>
      </c>
      <c r="G116" s="50" t="s">
        <v>373</v>
      </c>
      <c r="H116" s="50" t="str">
        <f>Risk_Assessment!M122</f>
        <v>TBC</v>
      </c>
      <c r="I116" s="50" t="str">
        <f t="shared" si="1"/>
        <v>No risk</v>
      </c>
      <c r="N116" s="68" t="s">
        <v>558</v>
      </c>
    </row>
    <row r="117" spans="1:14" x14ac:dyDescent="0.25">
      <c r="A117" s="3" t="s">
        <v>105</v>
      </c>
      <c r="C117" s="3" t="s">
        <v>73</v>
      </c>
      <c r="D117" s="3">
        <v>3</v>
      </c>
      <c r="E117" s="23" t="s">
        <v>106</v>
      </c>
      <c r="F117" s="3" t="str">
        <f>Risk_Assessment!I123</f>
        <v>TBC</v>
      </c>
      <c r="G117" s="50" t="s">
        <v>374</v>
      </c>
      <c r="H117" s="50" t="str">
        <f>Risk_Assessment!M123</f>
        <v>TBC</v>
      </c>
      <c r="I117" s="50" t="str">
        <f t="shared" si="1"/>
        <v>No risk</v>
      </c>
      <c r="N117" s="68" t="s">
        <v>559</v>
      </c>
    </row>
    <row r="118" spans="1:14" x14ac:dyDescent="0.25">
      <c r="A118" s="3" t="s">
        <v>107</v>
      </c>
      <c r="C118" s="3" t="s">
        <v>64</v>
      </c>
      <c r="D118" s="3">
        <v>5</v>
      </c>
      <c r="E118" s="23" t="s">
        <v>108</v>
      </c>
      <c r="F118" s="3" t="str">
        <f>Risk_Assessment!I124</f>
        <v>TBC</v>
      </c>
      <c r="G118" s="50" t="s">
        <v>375</v>
      </c>
      <c r="H118" s="50" t="str">
        <f>Risk_Assessment!M124</f>
        <v>TBC</v>
      </c>
      <c r="I118" s="50" t="str">
        <f t="shared" si="1"/>
        <v>No risk</v>
      </c>
      <c r="N118" s="68" t="s">
        <v>560</v>
      </c>
    </row>
    <row r="119" spans="1:14" x14ac:dyDescent="0.25">
      <c r="A119" s="3" t="s">
        <v>109</v>
      </c>
      <c r="C119" s="3" t="s">
        <v>73</v>
      </c>
      <c r="D119" s="3">
        <v>3</v>
      </c>
      <c r="E119" s="23" t="s">
        <v>110</v>
      </c>
      <c r="F119" s="3" t="str">
        <f>Risk_Assessment!I125</f>
        <v>TBC</v>
      </c>
      <c r="G119" s="50" t="s">
        <v>376</v>
      </c>
      <c r="H119" s="50" t="str">
        <f>Risk_Assessment!M125</f>
        <v>TBC</v>
      </c>
      <c r="I119" s="50" t="str">
        <f t="shared" si="1"/>
        <v>No risk</v>
      </c>
      <c r="N119" s="68" t="s">
        <v>561</v>
      </c>
    </row>
    <row r="120" spans="1:14" x14ac:dyDescent="0.25">
      <c r="A120" s="3" t="s">
        <v>111</v>
      </c>
      <c r="C120" s="3" t="s">
        <v>73</v>
      </c>
      <c r="F120" s="3" t="str">
        <f>Risk_Assessment!I126</f>
        <v>N/A</v>
      </c>
      <c r="G120" s="24" t="s">
        <v>1256</v>
      </c>
      <c r="H120" s="50" t="str">
        <f>Risk_Assessment!M126</f>
        <v/>
      </c>
      <c r="I120" s="50" t="str">
        <f t="shared" si="1"/>
        <v>No risk</v>
      </c>
      <c r="N120" s="68" t="s">
        <v>562</v>
      </c>
    </row>
    <row r="121" spans="1:14" x14ac:dyDescent="0.25">
      <c r="A121" s="3" t="s">
        <v>112</v>
      </c>
      <c r="C121" s="3" t="s">
        <v>73</v>
      </c>
      <c r="F121" s="3" t="str">
        <f>Risk_Assessment!I127</f>
        <v>N/A</v>
      </c>
      <c r="G121" s="24" t="s">
        <v>1256</v>
      </c>
      <c r="H121" s="50" t="str">
        <f>Risk_Assessment!M127</f>
        <v/>
      </c>
      <c r="I121" s="50" t="str">
        <f t="shared" si="1"/>
        <v>No risk</v>
      </c>
      <c r="N121" s="68" t="s">
        <v>563</v>
      </c>
    </row>
    <row r="122" spans="1:14" x14ac:dyDescent="0.25">
      <c r="A122" s="3" t="s">
        <v>332</v>
      </c>
      <c r="C122" s="3" t="s">
        <v>73</v>
      </c>
      <c r="F122" s="3" t="str">
        <f>Risk_Assessment!I128</f>
        <v>N/A</v>
      </c>
      <c r="G122" s="24" t="s">
        <v>1256</v>
      </c>
      <c r="H122" s="50" t="str">
        <f>Risk_Assessment!M128</f>
        <v/>
      </c>
      <c r="I122" s="50" t="str">
        <f t="shared" si="1"/>
        <v>No risk</v>
      </c>
      <c r="N122" s="68" t="s">
        <v>564</v>
      </c>
    </row>
    <row r="123" spans="1:14" x14ac:dyDescent="0.25">
      <c r="A123" s="3" t="s">
        <v>1078</v>
      </c>
      <c r="G123" s="50"/>
      <c r="H123" s="50"/>
      <c r="I123" s="50"/>
      <c r="N123" s="68" t="s">
        <v>565</v>
      </c>
    </row>
    <row r="124" spans="1:14" x14ac:dyDescent="0.25">
      <c r="A124" s="3" t="s">
        <v>113</v>
      </c>
      <c r="C124" s="3" t="s">
        <v>64</v>
      </c>
      <c r="D124" s="3">
        <v>3</v>
      </c>
      <c r="E124" s="23" t="s">
        <v>114</v>
      </c>
      <c r="F124" s="3" t="str">
        <f>Risk_Assessment!I130</f>
        <v>TBC</v>
      </c>
      <c r="G124" s="50" t="s">
        <v>377</v>
      </c>
      <c r="H124" s="50" t="str">
        <f>Risk_Assessment!M130</f>
        <v>TBC</v>
      </c>
      <c r="I124" s="50" t="str">
        <f t="shared" si="1"/>
        <v>No risk</v>
      </c>
      <c r="N124" s="68" t="s">
        <v>566</v>
      </c>
    </row>
    <row r="125" spans="1:14" x14ac:dyDescent="0.25">
      <c r="A125" s="3" t="s">
        <v>115</v>
      </c>
      <c r="C125" s="3" t="s">
        <v>73</v>
      </c>
      <c r="D125" s="3">
        <v>4</v>
      </c>
      <c r="E125" s="23" t="s">
        <v>116</v>
      </c>
      <c r="F125" s="3" t="str">
        <f>Risk_Assessment!I131</f>
        <v>TBC</v>
      </c>
      <c r="G125" s="50" t="s">
        <v>378</v>
      </c>
      <c r="H125" s="50" t="str">
        <f>Risk_Assessment!M131</f>
        <v>TBC</v>
      </c>
      <c r="I125" s="50" t="str">
        <f t="shared" si="1"/>
        <v>No risk</v>
      </c>
      <c r="N125" s="68" t="s">
        <v>567</v>
      </c>
    </row>
    <row r="126" spans="1:14" x14ac:dyDescent="0.25">
      <c r="A126" s="3" t="s">
        <v>117</v>
      </c>
      <c r="C126" s="3" t="s">
        <v>64</v>
      </c>
      <c r="D126" s="3">
        <v>4</v>
      </c>
      <c r="E126" s="23" t="s">
        <v>118</v>
      </c>
      <c r="F126" s="3" t="str">
        <f>Risk_Assessment!I132</f>
        <v>TBC</v>
      </c>
      <c r="G126" s="50" t="s">
        <v>379</v>
      </c>
      <c r="H126" s="50" t="str">
        <f>Risk_Assessment!M132</f>
        <v>TBC</v>
      </c>
      <c r="I126" s="50" t="str">
        <f t="shared" si="1"/>
        <v>No risk</v>
      </c>
      <c r="N126" s="68" t="s">
        <v>568</v>
      </c>
    </row>
    <row r="127" spans="1:14" x14ac:dyDescent="0.25">
      <c r="A127" s="3" t="s">
        <v>119</v>
      </c>
      <c r="C127" s="5" t="s">
        <v>64</v>
      </c>
      <c r="D127" s="3">
        <v>4</v>
      </c>
      <c r="E127" s="23" t="s">
        <v>120</v>
      </c>
      <c r="F127" s="3" t="str">
        <f>Risk_Assessment!I133</f>
        <v>TBC</v>
      </c>
      <c r="G127" s="50" t="s">
        <v>380</v>
      </c>
      <c r="H127" s="50" t="str">
        <f>Risk_Assessment!M133</f>
        <v>TBC</v>
      </c>
      <c r="I127" s="50" t="str">
        <f t="shared" si="1"/>
        <v>No risk</v>
      </c>
      <c r="N127" s="68" t="s">
        <v>569</v>
      </c>
    </row>
    <row r="128" spans="1:14" x14ac:dyDescent="0.25">
      <c r="A128" s="3" t="s">
        <v>121</v>
      </c>
      <c r="C128" s="3" t="s">
        <v>64</v>
      </c>
      <c r="D128" s="3">
        <v>4</v>
      </c>
      <c r="E128" s="23" t="s">
        <v>122</v>
      </c>
      <c r="F128" s="3" t="str">
        <f>Risk_Assessment!I134</f>
        <v>TBC</v>
      </c>
      <c r="G128" s="50" t="s">
        <v>381</v>
      </c>
      <c r="H128" s="50" t="str">
        <f>Risk_Assessment!M134</f>
        <v>TBC</v>
      </c>
      <c r="I128" s="50" t="str">
        <f t="shared" si="1"/>
        <v>No risk</v>
      </c>
      <c r="N128" s="68" t="s">
        <v>570</v>
      </c>
    </row>
    <row r="129" spans="1:14" x14ac:dyDescent="0.25">
      <c r="A129" s="3" t="s">
        <v>123</v>
      </c>
      <c r="C129" s="3" t="s">
        <v>64</v>
      </c>
      <c r="D129" s="3">
        <v>4</v>
      </c>
      <c r="E129" s="50" t="s">
        <v>124</v>
      </c>
      <c r="F129" s="3" t="str">
        <f>Risk_Assessment!I135</f>
        <v>TBC</v>
      </c>
      <c r="G129" s="50" t="s">
        <v>382</v>
      </c>
      <c r="H129" s="50" t="str">
        <f>Risk_Assessment!M135</f>
        <v>TBC</v>
      </c>
      <c r="I129" s="50" t="str">
        <f t="shared" si="1"/>
        <v>No risk</v>
      </c>
      <c r="N129" s="68" t="s">
        <v>571</v>
      </c>
    </row>
    <row r="130" spans="1:14" x14ac:dyDescent="0.25">
      <c r="A130" s="3" t="s">
        <v>125</v>
      </c>
      <c r="C130" s="3" t="s">
        <v>73</v>
      </c>
      <c r="F130" s="3" t="str">
        <f>Risk_Assessment!I136</f>
        <v>N/A</v>
      </c>
      <c r="G130" s="24" t="s">
        <v>1256</v>
      </c>
      <c r="H130" s="50" t="str">
        <f>Risk_Assessment!M136</f>
        <v/>
      </c>
      <c r="I130" s="50" t="str">
        <f t="shared" si="1"/>
        <v>No risk</v>
      </c>
      <c r="N130" s="68" t="s">
        <v>572</v>
      </c>
    </row>
    <row r="131" spans="1:14" x14ac:dyDescent="0.25">
      <c r="A131" s="3" t="s">
        <v>126</v>
      </c>
      <c r="C131" s="3" t="s">
        <v>73</v>
      </c>
      <c r="F131" s="3" t="str">
        <f>Risk_Assessment!I137</f>
        <v>N/A</v>
      </c>
      <c r="G131" s="24" t="s">
        <v>1256</v>
      </c>
      <c r="H131" s="50" t="str">
        <f>Risk_Assessment!M137</f>
        <v/>
      </c>
      <c r="I131" s="50" t="str">
        <f t="shared" ref="I131:I194" si="2">IF(F131=C131,"Risk present","No risk")</f>
        <v>No risk</v>
      </c>
      <c r="N131" s="68" t="s">
        <v>573</v>
      </c>
    </row>
    <row r="132" spans="1:14" x14ac:dyDescent="0.25">
      <c r="A132" s="3" t="s">
        <v>127</v>
      </c>
      <c r="C132" s="3" t="s">
        <v>73</v>
      </c>
      <c r="F132" s="3" t="str">
        <f>Risk_Assessment!I138</f>
        <v>N/A</v>
      </c>
      <c r="G132" s="24" t="s">
        <v>1256</v>
      </c>
      <c r="H132" s="50" t="str">
        <f>Risk_Assessment!M138</f>
        <v/>
      </c>
      <c r="I132" s="50" t="str">
        <f t="shared" si="2"/>
        <v>No risk</v>
      </c>
      <c r="N132" s="68" t="s">
        <v>574</v>
      </c>
    </row>
    <row r="133" spans="1:14" x14ac:dyDescent="0.25">
      <c r="A133" s="3" t="s">
        <v>1079</v>
      </c>
      <c r="G133" s="50"/>
      <c r="H133" s="50"/>
      <c r="I133" s="50"/>
      <c r="N133" s="68" t="s">
        <v>575</v>
      </c>
    </row>
    <row r="134" spans="1:14" x14ac:dyDescent="0.25">
      <c r="A134" s="3" t="s">
        <v>1080</v>
      </c>
      <c r="C134" s="3" t="s">
        <v>64</v>
      </c>
      <c r="D134" s="3">
        <v>5</v>
      </c>
      <c r="E134" s="23" t="s">
        <v>1081</v>
      </c>
      <c r="F134" s="3" t="str">
        <f>Risk_Assessment!I140</f>
        <v>TBC</v>
      </c>
      <c r="G134" s="50" t="s">
        <v>1082</v>
      </c>
      <c r="H134" s="50" t="str">
        <f>Risk_Assessment!M140</f>
        <v>TBC</v>
      </c>
      <c r="I134" s="50" t="str">
        <f t="shared" si="2"/>
        <v>No risk</v>
      </c>
      <c r="N134" s="68" t="s">
        <v>576</v>
      </c>
    </row>
    <row r="135" spans="1:14" x14ac:dyDescent="0.25">
      <c r="A135" s="3" t="s">
        <v>128</v>
      </c>
      <c r="C135" s="3" t="s">
        <v>64</v>
      </c>
      <c r="D135" s="3">
        <v>5</v>
      </c>
      <c r="E135" s="23" t="s">
        <v>129</v>
      </c>
      <c r="F135" s="3" t="str">
        <f>Risk_Assessment!I141</f>
        <v>TBC</v>
      </c>
      <c r="G135" s="50" t="s">
        <v>383</v>
      </c>
      <c r="H135" s="50" t="str">
        <f>Risk_Assessment!M141</f>
        <v>TBC</v>
      </c>
      <c r="I135" s="50" t="str">
        <f t="shared" si="2"/>
        <v>No risk</v>
      </c>
      <c r="N135" s="68" t="s">
        <v>577</v>
      </c>
    </row>
    <row r="136" spans="1:14" x14ac:dyDescent="0.25">
      <c r="A136" s="3" t="s">
        <v>130</v>
      </c>
      <c r="C136" s="5" t="s">
        <v>73</v>
      </c>
      <c r="D136" s="3">
        <v>5</v>
      </c>
      <c r="E136" s="23" t="s">
        <v>131</v>
      </c>
      <c r="F136" s="3" t="str">
        <f>Risk_Assessment!I142</f>
        <v>TBC</v>
      </c>
      <c r="G136" s="50" t="s">
        <v>384</v>
      </c>
      <c r="H136" s="50" t="str">
        <f>Risk_Assessment!M142</f>
        <v>TBC</v>
      </c>
      <c r="I136" s="50" t="str">
        <f t="shared" si="2"/>
        <v>No risk</v>
      </c>
      <c r="N136" s="68" t="s">
        <v>578</v>
      </c>
    </row>
    <row r="137" spans="1:14" x14ac:dyDescent="0.25">
      <c r="A137" s="3" t="s">
        <v>132</v>
      </c>
      <c r="C137" s="3" t="s">
        <v>64</v>
      </c>
      <c r="D137" s="3">
        <v>4</v>
      </c>
      <c r="E137" s="23" t="s">
        <v>133</v>
      </c>
      <c r="F137" s="3" t="str">
        <f>Risk_Assessment!I143</f>
        <v>TBC</v>
      </c>
      <c r="G137" s="50" t="s">
        <v>385</v>
      </c>
      <c r="H137" s="50" t="str">
        <f>Risk_Assessment!M143</f>
        <v>TBC</v>
      </c>
      <c r="I137" s="50" t="str">
        <f t="shared" si="2"/>
        <v>No risk</v>
      </c>
      <c r="N137" s="68" t="s">
        <v>579</v>
      </c>
    </row>
    <row r="138" spans="1:14" x14ac:dyDescent="0.25">
      <c r="A138" s="3" t="s">
        <v>134</v>
      </c>
      <c r="C138" s="3" t="s">
        <v>73</v>
      </c>
      <c r="D138" s="3">
        <v>4</v>
      </c>
      <c r="E138" s="23" t="s">
        <v>135</v>
      </c>
      <c r="F138" s="3" t="str">
        <f>Risk_Assessment!I144</f>
        <v>TBC</v>
      </c>
      <c r="G138" s="50" t="s">
        <v>386</v>
      </c>
      <c r="H138" s="50" t="str">
        <f>Risk_Assessment!M144</f>
        <v>TBC</v>
      </c>
      <c r="I138" s="50" t="str">
        <f t="shared" si="2"/>
        <v>No risk</v>
      </c>
      <c r="N138" s="68" t="s">
        <v>580</v>
      </c>
    </row>
    <row r="139" spans="1:14" x14ac:dyDescent="0.25">
      <c r="A139" s="3" t="s">
        <v>136</v>
      </c>
      <c r="C139" s="3" t="s">
        <v>73</v>
      </c>
      <c r="D139" s="3">
        <v>3</v>
      </c>
      <c r="E139" s="23" t="s">
        <v>137</v>
      </c>
      <c r="F139" s="3" t="str">
        <f>Risk_Assessment!I145</f>
        <v>TBC</v>
      </c>
      <c r="G139" s="50" t="s">
        <v>387</v>
      </c>
      <c r="H139" s="50" t="str">
        <f>Risk_Assessment!M145</f>
        <v>TBC</v>
      </c>
      <c r="I139" s="50" t="str">
        <f t="shared" si="2"/>
        <v>No risk</v>
      </c>
      <c r="N139" s="68" t="s">
        <v>581</v>
      </c>
    </row>
    <row r="140" spans="1:14" x14ac:dyDescent="0.25">
      <c r="A140" s="3" t="s">
        <v>138</v>
      </c>
      <c r="C140" s="3" t="s">
        <v>73</v>
      </c>
      <c r="F140" s="3" t="str">
        <f>Risk_Assessment!I146</f>
        <v>N/A</v>
      </c>
      <c r="G140" s="24" t="s">
        <v>1256</v>
      </c>
      <c r="H140" s="50" t="str">
        <f>Risk_Assessment!M146</f>
        <v/>
      </c>
      <c r="I140" s="50" t="str">
        <f t="shared" si="2"/>
        <v>No risk</v>
      </c>
      <c r="N140" s="68" t="s">
        <v>582</v>
      </c>
    </row>
    <row r="141" spans="1:14" x14ac:dyDescent="0.25">
      <c r="A141" s="3" t="s">
        <v>139</v>
      </c>
      <c r="C141" s="3" t="s">
        <v>73</v>
      </c>
      <c r="F141" s="3" t="str">
        <f>Risk_Assessment!I147</f>
        <v>N/A</v>
      </c>
      <c r="G141" s="24" t="s">
        <v>1256</v>
      </c>
      <c r="H141" s="50" t="str">
        <f>Risk_Assessment!M147</f>
        <v/>
      </c>
      <c r="I141" s="50" t="str">
        <f t="shared" si="2"/>
        <v>No risk</v>
      </c>
      <c r="N141" s="68" t="s">
        <v>583</v>
      </c>
    </row>
    <row r="142" spans="1:14" x14ac:dyDescent="0.25">
      <c r="A142" s="3" t="s">
        <v>140</v>
      </c>
      <c r="C142" s="3" t="s">
        <v>73</v>
      </c>
      <c r="F142" s="3" t="str">
        <f>Risk_Assessment!I148</f>
        <v>N/A</v>
      </c>
      <c r="G142" s="24" t="s">
        <v>1256</v>
      </c>
      <c r="H142" s="50" t="str">
        <f>Risk_Assessment!M148</f>
        <v/>
      </c>
      <c r="I142" s="50" t="str">
        <f t="shared" si="2"/>
        <v>No risk</v>
      </c>
      <c r="N142" s="68" t="s">
        <v>584</v>
      </c>
    </row>
    <row r="143" spans="1:14" x14ac:dyDescent="0.25">
      <c r="A143" s="3" t="s">
        <v>1083</v>
      </c>
      <c r="G143" s="50"/>
      <c r="H143" s="50"/>
      <c r="I143" s="50"/>
      <c r="N143" s="68" t="s">
        <v>585</v>
      </c>
    </row>
    <row r="144" spans="1:14" x14ac:dyDescent="0.25">
      <c r="A144" s="3" t="s">
        <v>1084</v>
      </c>
      <c r="C144" s="3" t="s">
        <v>64</v>
      </c>
      <c r="D144" s="3">
        <v>5</v>
      </c>
      <c r="E144" s="23" t="s">
        <v>1085</v>
      </c>
      <c r="F144" s="3" t="str">
        <f>Risk_Assessment!I150</f>
        <v>TBC</v>
      </c>
      <c r="G144" s="50" t="s">
        <v>1086</v>
      </c>
      <c r="H144" s="50" t="str">
        <f>Risk_Assessment!M150</f>
        <v>TBC</v>
      </c>
      <c r="I144" s="50" t="str">
        <f t="shared" si="2"/>
        <v>No risk</v>
      </c>
      <c r="N144" s="68" t="s">
        <v>586</v>
      </c>
    </row>
    <row r="145" spans="1:14" x14ac:dyDescent="0.25">
      <c r="A145" s="3" t="s">
        <v>1087</v>
      </c>
      <c r="C145" s="3" t="s">
        <v>64</v>
      </c>
      <c r="D145" s="3">
        <v>5</v>
      </c>
      <c r="E145" s="23" t="s">
        <v>1088</v>
      </c>
      <c r="F145" s="3" t="str">
        <f>Risk_Assessment!I151</f>
        <v>TBC</v>
      </c>
      <c r="G145" s="50" t="s">
        <v>1089</v>
      </c>
      <c r="H145" s="50" t="str">
        <f>Risk_Assessment!M151</f>
        <v>TBC</v>
      </c>
      <c r="I145" s="50" t="str">
        <f t="shared" si="2"/>
        <v>No risk</v>
      </c>
      <c r="N145" s="68" t="s">
        <v>587</v>
      </c>
    </row>
    <row r="146" spans="1:14" x14ac:dyDescent="0.25">
      <c r="A146" s="3" t="s">
        <v>1090</v>
      </c>
      <c r="C146" s="3" t="s">
        <v>73</v>
      </c>
      <c r="D146" s="3">
        <v>5</v>
      </c>
      <c r="E146" s="23" t="s">
        <v>1091</v>
      </c>
      <c r="F146" s="3" t="str">
        <f>Risk_Assessment!I152</f>
        <v>TBC</v>
      </c>
      <c r="G146" s="50" t="s">
        <v>1092</v>
      </c>
      <c r="H146" s="50" t="str">
        <f>Risk_Assessment!M152</f>
        <v>TBC</v>
      </c>
      <c r="I146" s="50" t="str">
        <f t="shared" si="2"/>
        <v>No risk</v>
      </c>
      <c r="N146" s="68" t="s">
        <v>588</v>
      </c>
    </row>
    <row r="147" spans="1:14" x14ac:dyDescent="0.25">
      <c r="A147" s="3" t="s">
        <v>1093</v>
      </c>
      <c r="C147" s="3" t="s">
        <v>73</v>
      </c>
      <c r="D147" s="3">
        <v>5</v>
      </c>
      <c r="E147" s="23" t="s">
        <v>1094</v>
      </c>
      <c r="F147" s="3" t="str">
        <f>Risk_Assessment!I153</f>
        <v>TBC</v>
      </c>
      <c r="G147" s="50" t="s">
        <v>1095</v>
      </c>
      <c r="H147" s="50" t="str">
        <f>Risk_Assessment!M153</f>
        <v>TBC</v>
      </c>
      <c r="I147" s="50" t="str">
        <f t="shared" si="2"/>
        <v>No risk</v>
      </c>
      <c r="N147" s="68" t="s">
        <v>589</v>
      </c>
    </row>
    <row r="148" spans="1:14" x14ac:dyDescent="0.25">
      <c r="A148" s="3" t="s">
        <v>1096</v>
      </c>
      <c r="C148" s="5" t="s">
        <v>64</v>
      </c>
      <c r="D148" s="3">
        <v>5</v>
      </c>
      <c r="E148" s="23" t="s">
        <v>1097</v>
      </c>
      <c r="F148" s="3" t="str">
        <f>Risk_Assessment!I154</f>
        <v>TBC</v>
      </c>
      <c r="G148" s="50" t="s">
        <v>1098</v>
      </c>
      <c r="H148" s="50" t="str">
        <f>Risk_Assessment!M154</f>
        <v>TBC</v>
      </c>
      <c r="I148" s="50" t="str">
        <f t="shared" si="2"/>
        <v>No risk</v>
      </c>
      <c r="N148" s="68" t="s">
        <v>590</v>
      </c>
    </row>
    <row r="149" spans="1:14" x14ac:dyDescent="0.25">
      <c r="A149" s="3" t="s">
        <v>1099</v>
      </c>
      <c r="C149" s="5" t="s">
        <v>64</v>
      </c>
      <c r="D149" s="3">
        <v>5</v>
      </c>
      <c r="E149" s="23" t="s">
        <v>1100</v>
      </c>
      <c r="F149" s="3" t="str">
        <f>Risk_Assessment!I155</f>
        <v>TBC</v>
      </c>
      <c r="G149" s="50" t="s">
        <v>1101</v>
      </c>
      <c r="H149" s="50" t="str">
        <f>Risk_Assessment!M155</f>
        <v>TBC</v>
      </c>
      <c r="I149" s="50" t="str">
        <f t="shared" si="2"/>
        <v>No risk</v>
      </c>
      <c r="N149" s="68" t="s">
        <v>591</v>
      </c>
    </row>
    <row r="150" spans="1:14" x14ac:dyDescent="0.25">
      <c r="A150" s="3" t="s">
        <v>1102</v>
      </c>
      <c r="C150" s="5" t="s">
        <v>64</v>
      </c>
      <c r="D150" s="3">
        <v>5</v>
      </c>
      <c r="E150" s="23" t="s">
        <v>1103</v>
      </c>
      <c r="F150" s="3" t="str">
        <f>Risk_Assessment!I156</f>
        <v>TBC</v>
      </c>
      <c r="G150" s="50" t="s">
        <v>1104</v>
      </c>
      <c r="H150" s="50" t="str">
        <f>Risk_Assessment!M156</f>
        <v>TBC</v>
      </c>
      <c r="I150" s="50" t="str">
        <f t="shared" si="2"/>
        <v>No risk</v>
      </c>
      <c r="N150" s="68" t="s">
        <v>592</v>
      </c>
    </row>
    <row r="151" spans="1:14" x14ac:dyDescent="0.25">
      <c r="A151" s="3" t="s">
        <v>1105</v>
      </c>
      <c r="C151" s="3" t="s">
        <v>64</v>
      </c>
      <c r="D151" s="3">
        <v>5</v>
      </c>
      <c r="E151" s="23" t="s">
        <v>1106</v>
      </c>
      <c r="F151" s="3" t="str">
        <f>Risk_Assessment!I157</f>
        <v>TBC</v>
      </c>
      <c r="G151" s="50" t="s">
        <v>1107</v>
      </c>
      <c r="H151" s="50" t="str">
        <f>Risk_Assessment!M157</f>
        <v>TBC</v>
      </c>
      <c r="I151" s="50" t="str">
        <f t="shared" si="2"/>
        <v>No risk</v>
      </c>
      <c r="N151" s="68" t="s">
        <v>593</v>
      </c>
    </row>
    <row r="152" spans="1:14" x14ac:dyDescent="0.25">
      <c r="A152" s="3" t="s">
        <v>1108</v>
      </c>
      <c r="C152" s="3" t="s">
        <v>64</v>
      </c>
      <c r="D152" s="3">
        <v>5</v>
      </c>
      <c r="E152" s="23" t="s">
        <v>1109</v>
      </c>
      <c r="F152" s="3" t="str">
        <f>Risk_Assessment!I158</f>
        <v>TBC</v>
      </c>
      <c r="G152" s="50" t="s">
        <v>1110</v>
      </c>
      <c r="H152" s="50" t="str">
        <f>Risk_Assessment!M158</f>
        <v>TBC</v>
      </c>
      <c r="I152" s="50" t="str">
        <f t="shared" si="2"/>
        <v>No risk</v>
      </c>
      <c r="N152" s="68" t="s">
        <v>594</v>
      </c>
    </row>
    <row r="153" spans="1:14" x14ac:dyDescent="0.25">
      <c r="A153" s="3" t="s">
        <v>1111</v>
      </c>
      <c r="C153" s="3" t="s">
        <v>64</v>
      </c>
      <c r="D153" s="3">
        <v>5</v>
      </c>
      <c r="E153" s="23" t="s">
        <v>1112</v>
      </c>
      <c r="F153" s="3" t="str">
        <f>Risk_Assessment!I159</f>
        <v>TBC</v>
      </c>
      <c r="G153" s="50" t="s">
        <v>1113</v>
      </c>
      <c r="H153" s="50" t="str">
        <f>Risk_Assessment!M159</f>
        <v>TBC</v>
      </c>
      <c r="I153" s="50" t="str">
        <f t="shared" si="2"/>
        <v>No risk</v>
      </c>
      <c r="N153" s="68" t="s">
        <v>595</v>
      </c>
    </row>
    <row r="154" spans="1:14" x14ac:dyDescent="0.25">
      <c r="A154" s="3" t="s">
        <v>1114</v>
      </c>
      <c r="C154" s="3" t="s">
        <v>64</v>
      </c>
      <c r="D154" s="3">
        <v>5</v>
      </c>
      <c r="E154" s="23" t="s">
        <v>1115</v>
      </c>
      <c r="F154" s="3" t="str">
        <f>Risk_Assessment!I160</f>
        <v>TBC</v>
      </c>
      <c r="G154" s="50" t="s">
        <v>1116</v>
      </c>
      <c r="H154" s="50" t="str">
        <f>Risk_Assessment!M160</f>
        <v>TBC</v>
      </c>
      <c r="I154" s="50" t="str">
        <f t="shared" si="2"/>
        <v>No risk</v>
      </c>
      <c r="N154" s="68" t="s">
        <v>596</v>
      </c>
    </row>
    <row r="155" spans="1:14" x14ac:dyDescent="0.25">
      <c r="A155" s="3" t="s">
        <v>1117</v>
      </c>
      <c r="C155" s="3" t="s">
        <v>73</v>
      </c>
      <c r="D155" s="3">
        <v>5</v>
      </c>
      <c r="E155" s="23" t="s">
        <v>1118</v>
      </c>
      <c r="F155" s="3" t="str">
        <f>Risk_Assessment!I161</f>
        <v>TBC</v>
      </c>
      <c r="G155" s="50" t="s">
        <v>1119</v>
      </c>
      <c r="H155" s="50" t="str">
        <f>Risk_Assessment!M161</f>
        <v>TBC</v>
      </c>
      <c r="I155" s="50" t="str">
        <f t="shared" si="2"/>
        <v>No risk</v>
      </c>
      <c r="N155" s="68" t="s">
        <v>597</v>
      </c>
    </row>
    <row r="156" spans="1:14" x14ac:dyDescent="0.25">
      <c r="A156" s="3" t="s">
        <v>1120</v>
      </c>
      <c r="C156" s="3" t="s">
        <v>73</v>
      </c>
      <c r="D156" s="3">
        <v>3</v>
      </c>
      <c r="E156" s="23" t="s">
        <v>1121</v>
      </c>
      <c r="F156" s="3" t="str">
        <f>Risk_Assessment!I162</f>
        <v>TBC</v>
      </c>
      <c r="G156" s="50" t="s">
        <v>1122</v>
      </c>
      <c r="H156" s="50" t="str">
        <f>Risk_Assessment!M162</f>
        <v>TBC</v>
      </c>
      <c r="I156" s="50" t="str">
        <f t="shared" si="2"/>
        <v>No risk</v>
      </c>
      <c r="N156" s="68" t="s">
        <v>598</v>
      </c>
    </row>
    <row r="157" spans="1:14" x14ac:dyDescent="0.25">
      <c r="A157" s="3" t="s">
        <v>1123</v>
      </c>
      <c r="C157" s="3" t="s">
        <v>64</v>
      </c>
      <c r="D157" s="3">
        <v>5</v>
      </c>
      <c r="E157" s="23" t="s">
        <v>1124</v>
      </c>
      <c r="F157" s="3" t="str">
        <f>Risk_Assessment!I163</f>
        <v>TBC</v>
      </c>
      <c r="G157" s="50" t="s">
        <v>1125</v>
      </c>
      <c r="H157" s="50" t="str">
        <f>Risk_Assessment!M163</f>
        <v>TBC</v>
      </c>
      <c r="I157" s="50" t="str">
        <f t="shared" si="2"/>
        <v>No risk</v>
      </c>
      <c r="N157" s="68" t="s">
        <v>599</v>
      </c>
    </row>
    <row r="158" spans="1:14" x14ac:dyDescent="0.25">
      <c r="A158" s="3" t="s">
        <v>1126</v>
      </c>
      <c r="C158" s="3" t="s">
        <v>73</v>
      </c>
      <c r="F158" s="3" t="str">
        <f>Risk_Assessment!I164</f>
        <v>N/A</v>
      </c>
      <c r="G158" s="24" t="s">
        <v>1256</v>
      </c>
      <c r="H158" s="50" t="str">
        <f>Risk_Assessment!M164</f>
        <v/>
      </c>
      <c r="I158" s="50" t="str">
        <f t="shared" si="2"/>
        <v>No risk</v>
      </c>
      <c r="N158" s="68" t="s">
        <v>600</v>
      </c>
    </row>
    <row r="159" spans="1:14" x14ac:dyDescent="0.25">
      <c r="A159" s="3" t="s">
        <v>1127</v>
      </c>
      <c r="C159" s="3" t="s">
        <v>73</v>
      </c>
      <c r="F159" s="3" t="str">
        <f>Risk_Assessment!I165</f>
        <v>N/A</v>
      </c>
      <c r="G159" s="24" t="s">
        <v>1256</v>
      </c>
      <c r="H159" s="50" t="str">
        <f>Risk_Assessment!M165</f>
        <v/>
      </c>
      <c r="I159" s="50" t="str">
        <f t="shared" si="2"/>
        <v>No risk</v>
      </c>
      <c r="N159" s="68" t="s">
        <v>601</v>
      </c>
    </row>
    <row r="160" spans="1:14" x14ac:dyDescent="0.25">
      <c r="A160" s="3" t="s">
        <v>1128</v>
      </c>
      <c r="G160" s="50"/>
      <c r="H160" s="50"/>
      <c r="I160" s="50"/>
      <c r="N160" s="68" t="s">
        <v>602</v>
      </c>
    </row>
    <row r="161" spans="1:14" x14ac:dyDescent="0.25">
      <c r="A161" s="3" t="s">
        <v>1129</v>
      </c>
      <c r="C161" s="3" t="s">
        <v>64</v>
      </c>
      <c r="D161" s="3">
        <v>5</v>
      </c>
      <c r="E161" s="23" t="s">
        <v>1130</v>
      </c>
      <c r="F161" s="3" t="str">
        <f>Risk_Assessment!I167</f>
        <v>TBC</v>
      </c>
      <c r="G161" s="50" t="s">
        <v>1131</v>
      </c>
      <c r="H161" s="50" t="str">
        <f>Risk_Assessment!M167</f>
        <v>TBC</v>
      </c>
      <c r="I161" s="50" t="str">
        <f t="shared" si="2"/>
        <v>No risk</v>
      </c>
      <c r="N161" s="68" t="s">
        <v>603</v>
      </c>
    </row>
    <row r="162" spans="1:14" x14ac:dyDescent="0.25">
      <c r="A162" s="3" t="s">
        <v>1132</v>
      </c>
      <c r="C162" s="3" t="s">
        <v>64</v>
      </c>
      <c r="D162" s="3">
        <v>5</v>
      </c>
      <c r="E162" s="23" t="s">
        <v>1133</v>
      </c>
      <c r="F162" s="3" t="str">
        <f>Risk_Assessment!I168</f>
        <v>TBC</v>
      </c>
      <c r="G162" s="50" t="s">
        <v>1134</v>
      </c>
      <c r="H162" s="50" t="str">
        <f>Risk_Assessment!M168</f>
        <v>TBC</v>
      </c>
      <c r="I162" s="50" t="str">
        <f t="shared" si="2"/>
        <v>No risk</v>
      </c>
      <c r="N162" s="68" t="s">
        <v>604</v>
      </c>
    </row>
    <row r="163" spans="1:14" x14ac:dyDescent="0.25">
      <c r="A163" s="3" t="s">
        <v>1135</v>
      </c>
      <c r="C163" s="3" t="s">
        <v>64</v>
      </c>
      <c r="D163" s="3">
        <v>4</v>
      </c>
      <c r="E163" s="23" t="s">
        <v>1136</v>
      </c>
      <c r="F163" s="3" t="str">
        <f>Risk_Assessment!I169</f>
        <v>TBC</v>
      </c>
      <c r="G163" s="50" t="s">
        <v>1137</v>
      </c>
      <c r="H163" s="50" t="str">
        <f>Risk_Assessment!M169</f>
        <v>TBC</v>
      </c>
      <c r="I163" s="50" t="str">
        <f t="shared" si="2"/>
        <v>No risk</v>
      </c>
      <c r="N163" s="68" t="s">
        <v>605</v>
      </c>
    </row>
    <row r="164" spans="1:14" x14ac:dyDescent="0.25">
      <c r="A164" s="3" t="s">
        <v>1138</v>
      </c>
      <c r="C164" s="3" t="s">
        <v>64</v>
      </c>
      <c r="D164" s="3">
        <v>4</v>
      </c>
      <c r="E164" s="23" t="s">
        <v>1139</v>
      </c>
      <c r="F164" s="3" t="str">
        <f>Risk_Assessment!I170</f>
        <v>TBC</v>
      </c>
      <c r="G164" s="50" t="s">
        <v>1140</v>
      </c>
      <c r="H164" s="50" t="str">
        <f>Risk_Assessment!M170</f>
        <v>TBC</v>
      </c>
      <c r="I164" s="50" t="str">
        <f t="shared" si="2"/>
        <v>No risk</v>
      </c>
      <c r="N164" s="68" t="s">
        <v>606</v>
      </c>
    </row>
    <row r="165" spans="1:14" x14ac:dyDescent="0.25">
      <c r="A165" s="3" t="s">
        <v>1141</v>
      </c>
      <c r="C165" s="3" t="s">
        <v>73</v>
      </c>
      <c r="F165" s="3" t="str">
        <f>Risk_Assessment!I171</f>
        <v>N/A</v>
      </c>
      <c r="G165" s="24" t="s">
        <v>1256</v>
      </c>
      <c r="H165" s="50" t="str">
        <f>Risk_Assessment!M171</f>
        <v/>
      </c>
      <c r="I165" s="50" t="str">
        <f t="shared" si="2"/>
        <v>No risk</v>
      </c>
      <c r="N165" s="68" t="s">
        <v>607</v>
      </c>
    </row>
    <row r="166" spans="1:14" x14ac:dyDescent="0.25">
      <c r="A166" s="3" t="s">
        <v>1142</v>
      </c>
      <c r="C166" s="3" t="s">
        <v>73</v>
      </c>
      <c r="F166" s="3" t="str">
        <f>Risk_Assessment!I172</f>
        <v>N/A</v>
      </c>
      <c r="G166" s="24" t="s">
        <v>1256</v>
      </c>
      <c r="H166" s="50" t="str">
        <f>Risk_Assessment!M172</f>
        <v/>
      </c>
      <c r="I166" s="50" t="str">
        <f t="shared" si="2"/>
        <v>No risk</v>
      </c>
      <c r="N166" s="68" t="s">
        <v>608</v>
      </c>
    </row>
    <row r="167" spans="1:14" x14ac:dyDescent="0.25">
      <c r="A167" s="3" t="s">
        <v>1143</v>
      </c>
      <c r="C167" s="3" t="s">
        <v>73</v>
      </c>
      <c r="F167" s="3" t="str">
        <f>Risk_Assessment!I173</f>
        <v>N/A</v>
      </c>
      <c r="G167" s="24" t="s">
        <v>1256</v>
      </c>
      <c r="H167" s="50" t="str">
        <f>Risk_Assessment!M173</f>
        <v/>
      </c>
      <c r="I167" s="50" t="str">
        <f t="shared" si="2"/>
        <v>No risk</v>
      </c>
      <c r="N167" s="68" t="s">
        <v>609</v>
      </c>
    </row>
    <row r="168" spans="1:14" x14ac:dyDescent="0.25">
      <c r="A168" s="3" t="s">
        <v>1144</v>
      </c>
      <c r="C168" s="5"/>
      <c r="G168" s="50"/>
      <c r="H168" s="50"/>
      <c r="I168" s="50"/>
      <c r="N168" s="68" t="s">
        <v>610</v>
      </c>
    </row>
    <row r="169" spans="1:14" x14ac:dyDescent="0.25">
      <c r="A169" s="3" t="s">
        <v>1145</v>
      </c>
      <c r="C169" s="3" t="s">
        <v>64</v>
      </c>
      <c r="D169" s="3">
        <v>5</v>
      </c>
      <c r="E169" s="23" t="s">
        <v>1146</v>
      </c>
      <c r="F169" s="3" t="str">
        <f>Risk_Assessment!I175</f>
        <v>TBC</v>
      </c>
      <c r="G169" s="50" t="s">
        <v>1147</v>
      </c>
      <c r="H169" s="50" t="str">
        <f>Risk_Assessment!M175</f>
        <v>TBC</v>
      </c>
      <c r="I169" s="50" t="str">
        <f t="shared" si="2"/>
        <v>No risk</v>
      </c>
      <c r="N169" s="68" t="s">
        <v>611</v>
      </c>
    </row>
    <row r="170" spans="1:14" x14ac:dyDescent="0.25">
      <c r="A170" s="3" t="s">
        <v>1148</v>
      </c>
      <c r="C170" s="3" t="s">
        <v>64</v>
      </c>
      <c r="D170" s="3">
        <v>5</v>
      </c>
      <c r="E170" s="23" t="s">
        <v>1149</v>
      </c>
      <c r="F170" s="3" t="str">
        <f>Risk_Assessment!I176</f>
        <v>TBC</v>
      </c>
      <c r="G170" s="50" t="s">
        <v>1150</v>
      </c>
      <c r="H170" s="50" t="str">
        <f>Risk_Assessment!M176</f>
        <v>TBC</v>
      </c>
      <c r="I170" s="50" t="str">
        <f t="shared" si="2"/>
        <v>No risk</v>
      </c>
      <c r="N170" s="68" t="s">
        <v>612</v>
      </c>
    </row>
    <row r="171" spans="1:14" x14ac:dyDescent="0.25">
      <c r="A171" s="3" t="s">
        <v>1151</v>
      </c>
      <c r="C171" s="3" t="s">
        <v>64</v>
      </c>
      <c r="D171" s="3">
        <v>5</v>
      </c>
      <c r="E171" s="23" t="s">
        <v>1097</v>
      </c>
      <c r="F171" s="3" t="str">
        <f>Risk_Assessment!I177</f>
        <v>TBC</v>
      </c>
      <c r="G171" s="50" t="s">
        <v>1152</v>
      </c>
      <c r="H171" s="50" t="str">
        <f>Risk_Assessment!M177</f>
        <v>TBC</v>
      </c>
      <c r="I171" s="50" t="str">
        <f t="shared" si="2"/>
        <v>No risk</v>
      </c>
      <c r="N171" s="68" t="s">
        <v>613</v>
      </c>
    </row>
    <row r="172" spans="1:14" x14ac:dyDescent="0.25">
      <c r="A172" s="3" t="s">
        <v>1153</v>
      </c>
      <c r="C172" s="3" t="s">
        <v>64</v>
      </c>
      <c r="D172" s="3">
        <v>5</v>
      </c>
      <c r="E172" s="23" t="s">
        <v>1154</v>
      </c>
      <c r="F172" s="3" t="str">
        <f>Risk_Assessment!I178</f>
        <v>TBC</v>
      </c>
      <c r="G172" s="50" t="s">
        <v>1155</v>
      </c>
      <c r="H172" s="50" t="str">
        <f>Risk_Assessment!M178</f>
        <v>TBC</v>
      </c>
      <c r="I172" s="50" t="str">
        <f t="shared" si="2"/>
        <v>No risk</v>
      </c>
      <c r="N172" s="68" t="s">
        <v>614</v>
      </c>
    </row>
    <row r="173" spans="1:14" x14ac:dyDescent="0.25">
      <c r="A173" s="3" t="s">
        <v>1156</v>
      </c>
      <c r="C173" s="3" t="s">
        <v>64</v>
      </c>
      <c r="D173" s="3">
        <v>4</v>
      </c>
      <c r="E173" s="23" t="s">
        <v>1157</v>
      </c>
      <c r="F173" s="3" t="str">
        <f>Risk_Assessment!I179</f>
        <v>TBC</v>
      </c>
      <c r="G173" s="50" t="s">
        <v>1158</v>
      </c>
      <c r="H173" s="50" t="str">
        <f>Risk_Assessment!M179</f>
        <v>TBC</v>
      </c>
      <c r="I173" s="50" t="str">
        <f t="shared" si="2"/>
        <v>No risk</v>
      </c>
      <c r="N173" s="68" t="s">
        <v>615</v>
      </c>
    </row>
    <row r="174" spans="1:14" x14ac:dyDescent="0.25">
      <c r="A174" s="3" t="s">
        <v>1159</v>
      </c>
      <c r="C174" s="3" t="s">
        <v>64</v>
      </c>
      <c r="D174" s="3">
        <v>5</v>
      </c>
      <c r="E174" s="23" t="s">
        <v>1160</v>
      </c>
      <c r="F174" s="3" t="str">
        <f>Risk_Assessment!I180</f>
        <v>TBC</v>
      </c>
      <c r="G174" s="50" t="s">
        <v>1161</v>
      </c>
      <c r="H174" s="50" t="str">
        <f>Risk_Assessment!M180</f>
        <v>TBC</v>
      </c>
      <c r="I174" s="50" t="str">
        <f t="shared" si="2"/>
        <v>No risk</v>
      </c>
      <c r="N174" s="68" t="s">
        <v>616</v>
      </c>
    </row>
    <row r="175" spans="1:14" x14ac:dyDescent="0.25">
      <c r="A175" s="3" t="s">
        <v>1162</v>
      </c>
      <c r="G175" s="50"/>
      <c r="H175" s="50"/>
      <c r="I175" s="50"/>
      <c r="N175" s="68" t="s">
        <v>617</v>
      </c>
    </row>
    <row r="176" spans="1:14" x14ac:dyDescent="0.25">
      <c r="A176" s="3" t="s">
        <v>141</v>
      </c>
      <c r="C176" s="3" t="s">
        <v>64</v>
      </c>
      <c r="D176" s="3">
        <v>5</v>
      </c>
      <c r="E176" s="23" t="s">
        <v>142</v>
      </c>
      <c r="F176" s="3" t="str">
        <f>Risk_Assessment!I182</f>
        <v>TBC</v>
      </c>
      <c r="G176" s="50" t="s">
        <v>388</v>
      </c>
      <c r="H176" s="50" t="str">
        <f>Risk_Assessment!M182</f>
        <v>TBC</v>
      </c>
      <c r="I176" s="50" t="str">
        <f t="shared" si="2"/>
        <v>No risk</v>
      </c>
      <c r="N176" s="68" t="s">
        <v>618</v>
      </c>
    </row>
    <row r="177" spans="1:14" x14ac:dyDescent="0.25">
      <c r="A177" s="3" t="s">
        <v>143</v>
      </c>
      <c r="C177" s="3" t="s">
        <v>64</v>
      </c>
      <c r="D177" s="3">
        <v>5</v>
      </c>
      <c r="E177" s="23" t="s">
        <v>1163</v>
      </c>
      <c r="F177" s="3" t="str">
        <f>Risk_Assessment!I183</f>
        <v>TBC</v>
      </c>
      <c r="G177" s="50" t="s">
        <v>1164</v>
      </c>
      <c r="H177" s="50" t="str">
        <f>Risk_Assessment!M183</f>
        <v>TBC</v>
      </c>
      <c r="I177" s="50" t="str">
        <f t="shared" si="2"/>
        <v>No risk</v>
      </c>
      <c r="N177" s="68" t="s">
        <v>619</v>
      </c>
    </row>
    <row r="178" spans="1:14" x14ac:dyDescent="0.25">
      <c r="A178" s="3" t="s">
        <v>1165</v>
      </c>
      <c r="C178" s="3" t="s">
        <v>64</v>
      </c>
      <c r="D178" s="3">
        <v>5</v>
      </c>
      <c r="E178" s="23" t="s">
        <v>1166</v>
      </c>
      <c r="F178" s="3" t="str">
        <f>Risk_Assessment!I184</f>
        <v>TBC</v>
      </c>
      <c r="G178" s="50" t="s">
        <v>1167</v>
      </c>
      <c r="H178" s="50" t="str">
        <f>Risk_Assessment!M184</f>
        <v>TBC</v>
      </c>
      <c r="I178" s="50" t="str">
        <f t="shared" si="2"/>
        <v>No risk</v>
      </c>
      <c r="N178" s="68" t="s">
        <v>620</v>
      </c>
    </row>
    <row r="179" spans="1:14" x14ac:dyDescent="0.25">
      <c r="A179" s="3" t="s">
        <v>1168</v>
      </c>
      <c r="C179" s="3" t="s">
        <v>64</v>
      </c>
      <c r="D179" s="3">
        <v>5</v>
      </c>
      <c r="E179" s="23" t="s">
        <v>1169</v>
      </c>
      <c r="F179" s="3" t="str">
        <f>Risk_Assessment!I185</f>
        <v>TBC</v>
      </c>
      <c r="G179" s="50" t="s">
        <v>1170</v>
      </c>
      <c r="H179" s="50" t="str">
        <f>Risk_Assessment!M185</f>
        <v>TBC</v>
      </c>
      <c r="I179" s="50" t="str">
        <f t="shared" si="2"/>
        <v>No risk</v>
      </c>
      <c r="N179" s="68" t="s">
        <v>621</v>
      </c>
    </row>
    <row r="180" spans="1:14" x14ac:dyDescent="0.25">
      <c r="A180" s="3" t="s">
        <v>1171</v>
      </c>
      <c r="C180" s="3" t="s">
        <v>64</v>
      </c>
      <c r="D180" s="3">
        <v>5</v>
      </c>
      <c r="E180" s="23" t="s">
        <v>1172</v>
      </c>
      <c r="F180" s="3" t="str">
        <f>Risk_Assessment!I186</f>
        <v>TBC</v>
      </c>
      <c r="G180" s="50" t="s">
        <v>1173</v>
      </c>
      <c r="H180" s="50" t="str">
        <f>Risk_Assessment!M186</f>
        <v>TBC</v>
      </c>
      <c r="I180" s="50" t="str">
        <f t="shared" si="2"/>
        <v>No risk</v>
      </c>
      <c r="N180" s="68" t="s">
        <v>622</v>
      </c>
    </row>
    <row r="181" spans="1:14" x14ac:dyDescent="0.25">
      <c r="A181" s="3" t="s">
        <v>144</v>
      </c>
      <c r="C181" s="3" t="s">
        <v>64</v>
      </c>
      <c r="D181" s="3">
        <v>5</v>
      </c>
      <c r="E181" s="23" t="s">
        <v>1174</v>
      </c>
      <c r="F181" s="3" t="str">
        <f>Risk_Assessment!I187</f>
        <v>TBC</v>
      </c>
      <c r="G181" s="50" t="s">
        <v>389</v>
      </c>
      <c r="H181" s="50" t="str">
        <f>Risk_Assessment!M187</f>
        <v>TBC</v>
      </c>
      <c r="I181" s="50" t="str">
        <f t="shared" si="2"/>
        <v>No risk</v>
      </c>
      <c r="N181" s="68" t="s">
        <v>623</v>
      </c>
    </row>
    <row r="182" spans="1:14" x14ac:dyDescent="0.25">
      <c r="A182" s="3" t="s">
        <v>1175</v>
      </c>
      <c r="C182" s="3" t="s">
        <v>64</v>
      </c>
      <c r="D182" s="3">
        <v>5</v>
      </c>
      <c r="E182" s="23" t="s">
        <v>1176</v>
      </c>
      <c r="F182" s="3" t="str">
        <f>Risk_Assessment!I188</f>
        <v>TBC</v>
      </c>
      <c r="G182" s="50" t="s">
        <v>1177</v>
      </c>
      <c r="H182" s="50" t="str">
        <f>Risk_Assessment!M188</f>
        <v>TBC</v>
      </c>
      <c r="I182" s="50" t="str">
        <f t="shared" si="2"/>
        <v>No risk</v>
      </c>
      <c r="N182" s="68" t="s">
        <v>624</v>
      </c>
    </row>
    <row r="183" spans="1:14" x14ac:dyDescent="0.25">
      <c r="A183" s="3" t="s">
        <v>145</v>
      </c>
      <c r="C183" s="3" t="s">
        <v>73</v>
      </c>
      <c r="F183" s="3" t="str">
        <f>Risk_Assessment!I189</f>
        <v>N/A</v>
      </c>
      <c r="G183" s="24" t="s">
        <v>1256</v>
      </c>
      <c r="H183" s="50" t="str">
        <f>Risk_Assessment!M189</f>
        <v/>
      </c>
      <c r="I183" s="50" t="str">
        <f t="shared" si="2"/>
        <v>No risk</v>
      </c>
      <c r="N183" s="68" t="s">
        <v>625</v>
      </c>
    </row>
    <row r="184" spans="1:14" x14ac:dyDescent="0.25">
      <c r="A184" s="3" t="s">
        <v>1178</v>
      </c>
      <c r="C184" s="3" t="s">
        <v>73</v>
      </c>
      <c r="F184" s="3" t="str">
        <f>Risk_Assessment!I190</f>
        <v>N/A</v>
      </c>
      <c r="G184" s="24" t="s">
        <v>1256</v>
      </c>
      <c r="H184" s="50" t="str">
        <f>Risk_Assessment!M190</f>
        <v/>
      </c>
      <c r="I184" s="50" t="str">
        <f t="shared" si="2"/>
        <v>No risk</v>
      </c>
      <c r="N184" s="68" t="s">
        <v>626</v>
      </c>
    </row>
    <row r="185" spans="1:14" x14ac:dyDescent="0.25">
      <c r="A185" s="3" t="s">
        <v>1179</v>
      </c>
      <c r="C185" s="3" t="s">
        <v>73</v>
      </c>
      <c r="H185" s="50"/>
      <c r="I185" s="50" t="str">
        <f t="shared" si="2"/>
        <v>No risk</v>
      </c>
      <c r="N185" s="68" t="s">
        <v>627</v>
      </c>
    </row>
    <row r="186" spans="1:14" x14ac:dyDescent="0.25">
      <c r="A186" s="3" t="s">
        <v>1180</v>
      </c>
      <c r="C186" s="5" t="s">
        <v>330</v>
      </c>
      <c r="D186" s="3">
        <v>5</v>
      </c>
      <c r="E186" s="23" t="s">
        <v>1181</v>
      </c>
      <c r="F186" s="3" t="str">
        <f>Risk_Assessment!I192</f>
        <v>TBC</v>
      </c>
      <c r="G186" s="50" t="s">
        <v>1182</v>
      </c>
      <c r="H186" s="50" t="str">
        <f>Risk_Assessment!M192</f>
        <v>TBC</v>
      </c>
      <c r="I186" s="50" t="str">
        <f t="shared" si="2"/>
        <v>No risk</v>
      </c>
      <c r="N186" s="68" t="s">
        <v>628</v>
      </c>
    </row>
    <row r="187" spans="1:14" x14ac:dyDescent="0.25">
      <c r="A187" s="3" t="s">
        <v>1183</v>
      </c>
      <c r="C187" s="5" t="s">
        <v>330</v>
      </c>
      <c r="D187" s="3">
        <v>4</v>
      </c>
      <c r="E187" s="23" t="s">
        <v>1184</v>
      </c>
      <c r="F187" s="3" t="str">
        <f>Risk_Assessment!I193</f>
        <v>TBC</v>
      </c>
      <c r="G187" s="50" t="s">
        <v>1185</v>
      </c>
      <c r="H187" s="50" t="str">
        <f>Risk_Assessment!M193</f>
        <v>TBC</v>
      </c>
      <c r="I187" s="50" t="str">
        <f t="shared" si="2"/>
        <v>No risk</v>
      </c>
      <c r="N187" s="68" t="s">
        <v>629</v>
      </c>
    </row>
    <row r="188" spans="1:14" x14ac:dyDescent="0.25">
      <c r="A188" s="3" t="s">
        <v>1186</v>
      </c>
      <c r="C188" s="5" t="s">
        <v>330</v>
      </c>
      <c r="D188" s="3">
        <v>3</v>
      </c>
      <c r="E188" s="23" t="s">
        <v>1187</v>
      </c>
      <c r="F188" s="3" t="str">
        <f>Risk_Assessment!I194</f>
        <v>TBC</v>
      </c>
      <c r="G188" s="50" t="s">
        <v>1188</v>
      </c>
      <c r="H188" s="50" t="str">
        <f>Risk_Assessment!M194</f>
        <v>TBC</v>
      </c>
      <c r="I188" s="50" t="str">
        <f t="shared" si="2"/>
        <v>No risk</v>
      </c>
      <c r="N188" s="68" t="s">
        <v>630</v>
      </c>
    </row>
    <row r="189" spans="1:14" x14ac:dyDescent="0.25">
      <c r="A189" s="3" t="s">
        <v>1189</v>
      </c>
      <c r="C189" s="5" t="s">
        <v>331</v>
      </c>
      <c r="D189" s="3">
        <v>4</v>
      </c>
      <c r="E189" s="23" t="s">
        <v>1190</v>
      </c>
      <c r="F189" s="3" t="str">
        <f>Risk_Assessment!I195</f>
        <v>TBC</v>
      </c>
      <c r="G189" s="50" t="s">
        <v>1191</v>
      </c>
      <c r="H189" s="50" t="str">
        <f>Risk_Assessment!M195</f>
        <v>TBC</v>
      </c>
      <c r="I189" s="50" t="str">
        <f t="shared" si="2"/>
        <v>No risk</v>
      </c>
      <c r="N189" s="68" t="s">
        <v>631</v>
      </c>
    </row>
    <row r="190" spans="1:14" x14ac:dyDescent="0.25">
      <c r="A190" s="3" t="s">
        <v>1192</v>
      </c>
      <c r="C190" s="5" t="s">
        <v>331</v>
      </c>
      <c r="D190" s="3">
        <v>3</v>
      </c>
      <c r="E190" s="23" t="s">
        <v>1193</v>
      </c>
      <c r="F190" s="3" t="str">
        <f>Risk_Assessment!I196</f>
        <v>TBC</v>
      </c>
      <c r="G190" s="50" t="s">
        <v>1194</v>
      </c>
      <c r="H190" s="50" t="str">
        <f>Risk_Assessment!M196</f>
        <v>TBC</v>
      </c>
      <c r="I190" s="50" t="str">
        <f t="shared" si="2"/>
        <v>No risk</v>
      </c>
      <c r="N190" s="68" t="s">
        <v>632</v>
      </c>
    </row>
    <row r="191" spans="1:14" x14ac:dyDescent="0.25">
      <c r="A191" s="3" t="s">
        <v>1195</v>
      </c>
      <c r="C191" s="5" t="s">
        <v>331</v>
      </c>
      <c r="D191" s="3">
        <v>3</v>
      </c>
      <c r="E191" s="23" t="s">
        <v>1196</v>
      </c>
      <c r="F191" s="3" t="str">
        <f>Risk_Assessment!I197</f>
        <v>TBC</v>
      </c>
      <c r="G191" s="50" t="s">
        <v>1197</v>
      </c>
      <c r="H191" s="50" t="str">
        <f>Risk_Assessment!M197</f>
        <v>TBC</v>
      </c>
      <c r="I191" s="50" t="str">
        <f t="shared" si="2"/>
        <v>No risk</v>
      </c>
      <c r="N191" s="68" t="s">
        <v>633</v>
      </c>
    </row>
    <row r="192" spans="1:14" x14ac:dyDescent="0.25">
      <c r="A192" s="3" t="s">
        <v>1198</v>
      </c>
      <c r="C192" s="5" t="s">
        <v>330</v>
      </c>
      <c r="D192" s="3">
        <v>4</v>
      </c>
      <c r="E192" s="23" t="s">
        <v>1199</v>
      </c>
      <c r="F192" s="3" t="str">
        <f>Risk_Assessment!I198</f>
        <v>TBC</v>
      </c>
      <c r="G192" s="50" t="s">
        <v>1200</v>
      </c>
      <c r="H192" s="50" t="str">
        <f>Risk_Assessment!M198</f>
        <v>TBC</v>
      </c>
      <c r="I192" s="50" t="str">
        <f t="shared" si="2"/>
        <v>No risk</v>
      </c>
      <c r="N192" s="68" t="s">
        <v>634</v>
      </c>
    </row>
    <row r="193" spans="1:14" x14ac:dyDescent="0.25">
      <c r="A193" s="3" t="s">
        <v>1201</v>
      </c>
      <c r="C193" s="5" t="s">
        <v>331</v>
      </c>
      <c r="D193" s="3">
        <v>4</v>
      </c>
      <c r="E193" s="23" t="s">
        <v>1169</v>
      </c>
      <c r="F193" s="3" t="str">
        <f>Risk_Assessment!I199</f>
        <v>TBC</v>
      </c>
      <c r="G193" s="50" t="s">
        <v>1202</v>
      </c>
      <c r="H193" s="50" t="str">
        <f>Risk_Assessment!M199</f>
        <v>TBC</v>
      </c>
      <c r="I193" s="50" t="str">
        <f t="shared" si="2"/>
        <v>No risk</v>
      </c>
      <c r="N193" s="68" t="s">
        <v>635</v>
      </c>
    </row>
    <row r="194" spans="1:14" x14ac:dyDescent="0.25">
      <c r="A194" s="3" t="s">
        <v>1203</v>
      </c>
      <c r="C194" s="5" t="s">
        <v>331</v>
      </c>
      <c r="D194" s="3">
        <v>5</v>
      </c>
      <c r="E194" s="23" t="s">
        <v>1204</v>
      </c>
      <c r="F194" s="3" t="str">
        <f>Risk_Assessment!I200</f>
        <v>TBC</v>
      </c>
      <c r="G194" s="50" t="s">
        <v>1205</v>
      </c>
      <c r="H194" s="50" t="str">
        <f>Risk_Assessment!M200</f>
        <v>TBC</v>
      </c>
      <c r="I194" s="50" t="str">
        <f t="shared" si="2"/>
        <v>No risk</v>
      </c>
      <c r="N194" s="68" t="s">
        <v>636</v>
      </c>
    </row>
    <row r="195" spans="1:14" x14ac:dyDescent="0.25">
      <c r="A195" s="3" t="s">
        <v>1206</v>
      </c>
      <c r="C195" s="3" t="s">
        <v>73</v>
      </c>
      <c r="F195" s="3" t="str">
        <f>Risk_Assessment!I201</f>
        <v>N/A</v>
      </c>
      <c r="G195" s="24" t="s">
        <v>1256</v>
      </c>
      <c r="H195" s="50" t="str">
        <f>Risk_Assessment!M201</f>
        <v/>
      </c>
      <c r="I195" s="50" t="str">
        <f t="shared" ref="I195:I258" si="3">IF(F195=C195,"Risk present","No risk")</f>
        <v>No risk</v>
      </c>
      <c r="N195" s="68" t="s">
        <v>637</v>
      </c>
    </row>
    <row r="196" spans="1:14" x14ac:dyDescent="0.25">
      <c r="A196" s="3" t="s">
        <v>1207</v>
      </c>
      <c r="C196" s="3" t="s">
        <v>73</v>
      </c>
      <c r="F196" s="3" t="str">
        <f>Risk_Assessment!I202</f>
        <v>N/A</v>
      </c>
      <c r="G196" s="24" t="s">
        <v>1256</v>
      </c>
      <c r="H196" s="50" t="str">
        <f>Risk_Assessment!M202</f>
        <v/>
      </c>
      <c r="I196" s="50" t="str">
        <f t="shared" si="3"/>
        <v>No risk</v>
      </c>
      <c r="N196" s="68" t="s">
        <v>638</v>
      </c>
    </row>
    <row r="197" spans="1:14" x14ac:dyDescent="0.25">
      <c r="A197" s="3" t="s">
        <v>1208</v>
      </c>
      <c r="C197" s="3" t="s">
        <v>73</v>
      </c>
      <c r="F197" s="3" t="str">
        <f>Risk_Assessment!I203</f>
        <v>N/A</v>
      </c>
      <c r="G197" s="24" t="s">
        <v>1256</v>
      </c>
      <c r="H197" s="50" t="str">
        <f>Risk_Assessment!M203</f>
        <v/>
      </c>
      <c r="I197" s="50" t="str">
        <f t="shared" si="3"/>
        <v>No risk</v>
      </c>
      <c r="N197" s="68" t="s">
        <v>639</v>
      </c>
    </row>
    <row r="198" spans="1:14" x14ac:dyDescent="0.25">
      <c r="A198" s="3" t="s">
        <v>1209</v>
      </c>
      <c r="G198" s="50"/>
      <c r="H198" s="50"/>
      <c r="I198" s="50"/>
      <c r="N198" s="68" t="s">
        <v>640</v>
      </c>
    </row>
    <row r="199" spans="1:14" x14ac:dyDescent="0.25">
      <c r="A199" s="3" t="s">
        <v>146</v>
      </c>
      <c r="C199" s="3" t="s">
        <v>64</v>
      </c>
      <c r="D199" s="3">
        <v>5</v>
      </c>
      <c r="E199" s="23" t="s">
        <v>147</v>
      </c>
      <c r="F199" s="3" t="str">
        <f>Risk_Assessment!I205</f>
        <v>TBC</v>
      </c>
      <c r="G199" s="50" t="s">
        <v>1210</v>
      </c>
      <c r="H199" s="50" t="str">
        <f>Risk_Assessment!M205</f>
        <v>TBC</v>
      </c>
      <c r="I199" s="50" t="str">
        <f t="shared" si="3"/>
        <v>No risk</v>
      </c>
      <c r="N199" s="68" t="s">
        <v>641</v>
      </c>
    </row>
    <row r="200" spans="1:14" x14ac:dyDescent="0.25">
      <c r="A200" s="3" t="s">
        <v>148</v>
      </c>
      <c r="C200" s="3" t="s">
        <v>64</v>
      </c>
      <c r="D200" s="3">
        <v>4</v>
      </c>
      <c r="E200" s="23" t="s">
        <v>149</v>
      </c>
      <c r="F200" s="3" t="str">
        <f>Risk_Assessment!I206</f>
        <v>TBC</v>
      </c>
      <c r="G200" s="50" t="s">
        <v>390</v>
      </c>
      <c r="H200" s="50" t="str">
        <f>Risk_Assessment!M206</f>
        <v>TBC</v>
      </c>
      <c r="I200" s="50" t="str">
        <f t="shared" si="3"/>
        <v>No risk</v>
      </c>
      <c r="N200" s="68" t="s">
        <v>642</v>
      </c>
    </row>
    <row r="201" spans="1:14" x14ac:dyDescent="0.25">
      <c r="A201" s="3" t="s">
        <v>150</v>
      </c>
      <c r="C201" s="3" t="s">
        <v>73</v>
      </c>
      <c r="D201" s="3">
        <v>5</v>
      </c>
      <c r="E201" s="23" t="s">
        <v>151</v>
      </c>
      <c r="F201" s="3" t="str">
        <f>Risk_Assessment!I207</f>
        <v>TBC</v>
      </c>
      <c r="G201" s="50" t="s">
        <v>391</v>
      </c>
      <c r="H201" s="50" t="str">
        <f>Risk_Assessment!M207</f>
        <v>TBC</v>
      </c>
      <c r="I201" s="50" t="str">
        <f t="shared" si="3"/>
        <v>No risk</v>
      </c>
      <c r="N201" s="68" t="s">
        <v>643</v>
      </c>
    </row>
    <row r="202" spans="1:14" x14ac:dyDescent="0.25">
      <c r="A202" s="3" t="s">
        <v>152</v>
      </c>
      <c r="C202" s="3" t="s">
        <v>64</v>
      </c>
      <c r="D202" s="3">
        <v>5</v>
      </c>
      <c r="E202" s="23" t="s">
        <v>153</v>
      </c>
      <c r="F202" s="3" t="str">
        <f>Risk_Assessment!I208</f>
        <v>TBC</v>
      </c>
      <c r="G202" s="50" t="s">
        <v>392</v>
      </c>
      <c r="H202" s="50" t="str">
        <f>Risk_Assessment!M208</f>
        <v>TBC</v>
      </c>
      <c r="I202" s="50" t="str">
        <f t="shared" si="3"/>
        <v>No risk</v>
      </c>
      <c r="N202" s="68" t="s">
        <v>644</v>
      </c>
    </row>
    <row r="203" spans="1:14" x14ac:dyDescent="0.25">
      <c r="A203" s="3" t="s">
        <v>154</v>
      </c>
      <c r="C203" s="3" t="s">
        <v>64</v>
      </c>
      <c r="D203" s="3">
        <v>5</v>
      </c>
      <c r="E203" s="23" t="s">
        <v>155</v>
      </c>
      <c r="F203" s="3" t="str">
        <f>Risk_Assessment!I209</f>
        <v>TBC</v>
      </c>
      <c r="G203" s="50" t="s">
        <v>393</v>
      </c>
      <c r="H203" s="50" t="str">
        <f>Risk_Assessment!M209</f>
        <v>TBC</v>
      </c>
      <c r="I203" s="50" t="str">
        <f t="shared" si="3"/>
        <v>No risk</v>
      </c>
      <c r="N203" s="68" t="s">
        <v>645</v>
      </c>
    </row>
    <row r="204" spans="1:14" x14ac:dyDescent="0.25">
      <c r="A204" s="3" t="s">
        <v>156</v>
      </c>
      <c r="C204" s="3" t="s">
        <v>73</v>
      </c>
      <c r="F204" s="3" t="str">
        <f>Risk_Assessment!I210</f>
        <v>N/A</v>
      </c>
      <c r="G204" s="24" t="s">
        <v>1256</v>
      </c>
      <c r="H204" s="50" t="str">
        <f>Risk_Assessment!M210</f>
        <v/>
      </c>
      <c r="I204" s="50" t="str">
        <f t="shared" si="3"/>
        <v>No risk</v>
      </c>
      <c r="N204" s="68" t="s">
        <v>646</v>
      </c>
    </row>
    <row r="205" spans="1:14" x14ac:dyDescent="0.25">
      <c r="A205" s="3" t="s">
        <v>157</v>
      </c>
      <c r="C205" s="3" t="s">
        <v>73</v>
      </c>
      <c r="F205" s="3" t="str">
        <f>Risk_Assessment!I211</f>
        <v>N/A</v>
      </c>
      <c r="G205" s="24" t="s">
        <v>1256</v>
      </c>
      <c r="H205" s="50" t="str">
        <f>Risk_Assessment!M211</f>
        <v/>
      </c>
      <c r="I205" s="50" t="str">
        <f t="shared" si="3"/>
        <v>No risk</v>
      </c>
      <c r="N205" s="68" t="s">
        <v>647</v>
      </c>
    </row>
    <row r="206" spans="1:14" x14ac:dyDescent="0.25">
      <c r="A206" s="3" t="s">
        <v>158</v>
      </c>
      <c r="C206" s="3" t="s">
        <v>73</v>
      </c>
      <c r="F206" s="3" t="str">
        <f>Risk_Assessment!I212</f>
        <v>N/A</v>
      </c>
      <c r="G206" s="24" t="s">
        <v>1256</v>
      </c>
      <c r="H206" s="50" t="str">
        <f>Risk_Assessment!M212</f>
        <v/>
      </c>
      <c r="I206" s="50" t="str">
        <f t="shared" si="3"/>
        <v>No risk</v>
      </c>
      <c r="N206" s="68" t="s">
        <v>648</v>
      </c>
    </row>
    <row r="207" spans="1:14" x14ac:dyDescent="0.25">
      <c r="A207" s="3" t="s">
        <v>1211</v>
      </c>
      <c r="G207" s="50"/>
      <c r="H207" s="50"/>
      <c r="I207" s="50"/>
      <c r="N207" s="68" t="s">
        <v>649</v>
      </c>
    </row>
    <row r="208" spans="1:14" x14ac:dyDescent="0.25">
      <c r="A208" s="3" t="s">
        <v>159</v>
      </c>
      <c r="C208" s="3" t="s">
        <v>64</v>
      </c>
      <c r="D208" s="3">
        <v>5</v>
      </c>
      <c r="E208" s="23" t="s">
        <v>160</v>
      </c>
      <c r="F208" s="3" t="str">
        <f>Risk_Assessment!I214</f>
        <v>TBC</v>
      </c>
      <c r="G208" s="50" t="s">
        <v>394</v>
      </c>
      <c r="H208" s="50" t="str">
        <f>Risk_Assessment!M214</f>
        <v>TBC</v>
      </c>
      <c r="I208" s="50" t="str">
        <f t="shared" si="3"/>
        <v>No risk</v>
      </c>
      <c r="N208" s="68" t="s">
        <v>650</v>
      </c>
    </row>
    <row r="209" spans="1:14" x14ac:dyDescent="0.25">
      <c r="A209" s="3" t="s">
        <v>161</v>
      </c>
      <c r="C209" s="3" t="s">
        <v>64</v>
      </c>
      <c r="D209" s="3">
        <v>5</v>
      </c>
      <c r="E209" s="23" t="s">
        <v>162</v>
      </c>
      <c r="F209" s="3" t="str">
        <f>Risk_Assessment!I215</f>
        <v>TBC</v>
      </c>
      <c r="G209" s="50" t="s">
        <v>395</v>
      </c>
      <c r="H209" s="50" t="str">
        <f>Risk_Assessment!M215</f>
        <v>TBC</v>
      </c>
      <c r="I209" s="50" t="str">
        <f t="shared" si="3"/>
        <v>No risk</v>
      </c>
      <c r="N209" s="68" t="s">
        <v>651</v>
      </c>
    </row>
    <row r="210" spans="1:14" x14ac:dyDescent="0.25">
      <c r="A210" s="7" t="s">
        <v>163</v>
      </c>
      <c r="C210" s="3" t="s">
        <v>64</v>
      </c>
      <c r="D210" s="3">
        <v>5</v>
      </c>
      <c r="E210" s="23" t="s">
        <v>164</v>
      </c>
      <c r="F210" s="3" t="str">
        <f>Risk_Assessment!I216</f>
        <v>TBC</v>
      </c>
      <c r="G210" s="50" t="s">
        <v>396</v>
      </c>
      <c r="H210" s="50" t="str">
        <f>Risk_Assessment!M216</f>
        <v>TBC</v>
      </c>
      <c r="I210" s="50" t="str">
        <f t="shared" si="3"/>
        <v>No risk</v>
      </c>
      <c r="N210" s="68" t="s">
        <v>652</v>
      </c>
    </row>
    <row r="211" spans="1:14" x14ac:dyDescent="0.25">
      <c r="A211" s="7" t="s">
        <v>165</v>
      </c>
      <c r="C211" s="3" t="s">
        <v>64</v>
      </c>
      <c r="D211" s="3">
        <v>3</v>
      </c>
      <c r="E211" s="23" t="s">
        <v>166</v>
      </c>
      <c r="F211" s="3" t="str">
        <f>Risk_Assessment!I217</f>
        <v>TBC</v>
      </c>
      <c r="G211" s="50" t="s">
        <v>397</v>
      </c>
      <c r="H211" s="50" t="str">
        <f>Risk_Assessment!M217</f>
        <v>TBC</v>
      </c>
      <c r="I211" s="50" t="str">
        <f t="shared" si="3"/>
        <v>No risk</v>
      </c>
      <c r="N211" s="68" t="s">
        <v>653</v>
      </c>
    </row>
    <row r="212" spans="1:14" x14ac:dyDescent="0.25">
      <c r="A212" s="7" t="s">
        <v>167</v>
      </c>
      <c r="C212" s="3" t="s">
        <v>64</v>
      </c>
      <c r="D212" s="3">
        <v>5</v>
      </c>
      <c r="E212" s="23" t="s">
        <v>168</v>
      </c>
      <c r="F212" s="3" t="str">
        <f>Risk_Assessment!I218</f>
        <v>TBC</v>
      </c>
      <c r="G212" s="50" t="s">
        <v>398</v>
      </c>
      <c r="H212" s="50" t="str">
        <f>Risk_Assessment!M218</f>
        <v>TBC</v>
      </c>
      <c r="I212" s="50" t="str">
        <f t="shared" si="3"/>
        <v>No risk</v>
      </c>
      <c r="N212" s="68" t="s">
        <v>654</v>
      </c>
    </row>
    <row r="213" spans="1:14" x14ac:dyDescent="0.25">
      <c r="A213" s="7" t="s">
        <v>169</v>
      </c>
      <c r="C213" s="3" t="s">
        <v>73</v>
      </c>
      <c r="F213" s="3" t="str">
        <f>Risk_Assessment!I219</f>
        <v>N/A</v>
      </c>
      <c r="G213" s="24" t="s">
        <v>1256</v>
      </c>
      <c r="H213" s="50" t="str">
        <f>Risk_Assessment!M219</f>
        <v/>
      </c>
      <c r="I213" s="50" t="str">
        <f t="shared" si="3"/>
        <v>No risk</v>
      </c>
      <c r="N213" s="68" t="s">
        <v>655</v>
      </c>
    </row>
    <row r="214" spans="1:14" x14ac:dyDescent="0.25">
      <c r="A214" s="7" t="s">
        <v>170</v>
      </c>
      <c r="C214" s="3" t="s">
        <v>73</v>
      </c>
      <c r="F214" s="3" t="str">
        <f>Risk_Assessment!I220</f>
        <v>N/A</v>
      </c>
      <c r="G214" s="24" t="s">
        <v>1256</v>
      </c>
      <c r="H214" s="50" t="str">
        <f>Risk_Assessment!M220</f>
        <v/>
      </c>
      <c r="I214" s="50" t="str">
        <f t="shared" si="3"/>
        <v>No risk</v>
      </c>
      <c r="N214" s="68" t="s">
        <v>656</v>
      </c>
    </row>
    <row r="215" spans="1:14" x14ac:dyDescent="0.25">
      <c r="A215" s="7" t="s">
        <v>171</v>
      </c>
      <c r="C215" s="3" t="s">
        <v>73</v>
      </c>
      <c r="F215" s="3" t="str">
        <f>Risk_Assessment!I221</f>
        <v>N/A</v>
      </c>
      <c r="G215" s="24" t="s">
        <v>1256</v>
      </c>
      <c r="H215" s="50" t="str">
        <f>Risk_Assessment!M221</f>
        <v/>
      </c>
      <c r="I215" s="50" t="str">
        <f t="shared" si="3"/>
        <v>No risk</v>
      </c>
      <c r="N215" s="68" t="s">
        <v>657</v>
      </c>
    </row>
    <row r="216" spans="1:14" x14ac:dyDescent="0.25">
      <c r="A216" s="7" t="s">
        <v>1212</v>
      </c>
      <c r="G216" s="50"/>
      <c r="H216" s="50"/>
      <c r="I216" s="50"/>
      <c r="N216" s="68" t="s">
        <v>658</v>
      </c>
    </row>
    <row r="217" spans="1:14" x14ac:dyDescent="0.25">
      <c r="A217" s="7" t="s">
        <v>172</v>
      </c>
      <c r="C217" s="3" t="s">
        <v>64</v>
      </c>
      <c r="D217" s="3">
        <v>5</v>
      </c>
      <c r="E217" s="23" t="s">
        <v>173</v>
      </c>
      <c r="F217" s="3" t="str">
        <f>Risk_Assessment!I223</f>
        <v>TBC</v>
      </c>
      <c r="G217" s="50" t="s">
        <v>399</v>
      </c>
      <c r="H217" s="50" t="str">
        <f>Risk_Assessment!M223</f>
        <v>TBC</v>
      </c>
      <c r="I217" s="50" t="str">
        <f t="shared" si="3"/>
        <v>No risk</v>
      </c>
      <c r="N217" s="68" t="s">
        <v>659</v>
      </c>
    </row>
    <row r="218" spans="1:14" x14ac:dyDescent="0.25">
      <c r="A218" s="7" t="s">
        <v>174</v>
      </c>
      <c r="C218" s="3" t="s">
        <v>64</v>
      </c>
      <c r="D218" s="3">
        <v>4</v>
      </c>
      <c r="E218" s="23" t="s">
        <v>175</v>
      </c>
      <c r="F218" s="3" t="str">
        <f>Risk_Assessment!I224</f>
        <v>TBC</v>
      </c>
      <c r="G218" s="50" t="s">
        <v>400</v>
      </c>
      <c r="H218" s="50" t="str">
        <f>Risk_Assessment!M224</f>
        <v>TBC</v>
      </c>
      <c r="I218" s="50" t="str">
        <f t="shared" si="3"/>
        <v>No risk</v>
      </c>
      <c r="N218" s="68" t="s">
        <v>660</v>
      </c>
    </row>
    <row r="219" spans="1:14" x14ac:dyDescent="0.25">
      <c r="A219" s="7" t="s">
        <v>176</v>
      </c>
      <c r="C219" s="3" t="s">
        <v>64</v>
      </c>
      <c r="D219" s="3">
        <v>5</v>
      </c>
      <c r="E219" s="23" t="s">
        <v>1213</v>
      </c>
      <c r="F219" s="3" t="str">
        <f>Risk_Assessment!I225</f>
        <v>TBC</v>
      </c>
      <c r="G219" s="50" t="s">
        <v>401</v>
      </c>
      <c r="H219" s="50" t="str">
        <f>Risk_Assessment!M225</f>
        <v>TBC</v>
      </c>
      <c r="I219" s="50" t="str">
        <f t="shared" si="3"/>
        <v>No risk</v>
      </c>
      <c r="N219" s="68" t="s">
        <v>661</v>
      </c>
    </row>
    <row r="220" spans="1:14" x14ac:dyDescent="0.25">
      <c r="A220" s="7" t="s">
        <v>177</v>
      </c>
      <c r="C220" s="3" t="s">
        <v>64</v>
      </c>
      <c r="D220" s="3">
        <v>5</v>
      </c>
      <c r="E220" s="23" t="s">
        <v>178</v>
      </c>
      <c r="F220" s="3" t="str">
        <f>Risk_Assessment!I226</f>
        <v>TBC</v>
      </c>
      <c r="G220" s="50" t="s">
        <v>402</v>
      </c>
      <c r="H220" s="50" t="str">
        <f>Risk_Assessment!M226</f>
        <v>TBC</v>
      </c>
      <c r="I220" s="50" t="str">
        <f t="shared" si="3"/>
        <v>No risk</v>
      </c>
      <c r="N220" s="68" t="s">
        <v>662</v>
      </c>
    </row>
    <row r="221" spans="1:14" x14ac:dyDescent="0.25">
      <c r="A221" s="7" t="s">
        <v>179</v>
      </c>
      <c r="C221" s="3" t="s">
        <v>64</v>
      </c>
      <c r="D221" s="3">
        <v>5</v>
      </c>
      <c r="E221" s="23" t="s">
        <v>180</v>
      </c>
      <c r="F221" s="3" t="str">
        <f>Risk_Assessment!I227</f>
        <v>TBC</v>
      </c>
      <c r="G221" s="50" t="s">
        <v>403</v>
      </c>
      <c r="H221" s="50" t="str">
        <f>Risk_Assessment!M227</f>
        <v>TBC</v>
      </c>
      <c r="I221" s="50" t="str">
        <f t="shared" si="3"/>
        <v>No risk</v>
      </c>
      <c r="N221" s="68" t="s">
        <v>663</v>
      </c>
    </row>
    <row r="222" spans="1:14" x14ac:dyDescent="0.25">
      <c r="A222" s="7" t="s">
        <v>181</v>
      </c>
      <c r="C222" s="3" t="s">
        <v>64</v>
      </c>
      <c r="D222" s="3">
        <v>5</v>
      </c>
      <c r="E222" s="23" t="s">
        <v>182</v>
      </c>
      <c r="F222" s="3" t="str">
        <f>Risk_Assessment!I228</f>
        <v>TBC</v>
      </c>
      <c r="G222" s="50" t="s">
        <v>404</v>
      </c>
      <c r="H222" s="50" t="str">
        <f>Risk_Assessment!M228</f>
        <v>TBC</v>
      </c>
      <c r="I222" s="50" t="str">
        <f t="shared" si="3"/>
        <v>No risk</v>
      </c>
      <c r="N222" s="68" t="s">
        <v>664</v>
      </c>
    </row>
    <row r="223" spans="1:14" x14ac:dyDescent="0.25">
      <c r="A223" s="7" t="s">
        <v>183</v>
      </c>
      <c r="C223" s="3" t="s">
        <v>73</v>
      </c>
      <c r="D223" s="3">
        <v>5</v>
      </c>
      <c r="E223" s="23" t="s">
        <v>184</v>
      </c>
      <c r="F223" s="3" t="str">
        <f>Risk_Assessment!I229</f>
        <v>TBC</v>
      </c>
      <c r="G223" s="50" t="s">
        <v>405</v>
      </c>
      <c r="H223" s="50" t="str">
        <f>Risk_Assessment!M229</f>
        <v>TBC</v>
      </c>
      <c r="I223" s="50" t="str">
        <f t="shared" si="3"/>
        <v>No risk</v>
      </c>
      <c r="N223" s="68" t="s">
        <v>665</v>
      </c>
    </row>
    <row r="224" spans="1:14" x14ac:dyDescent="0.25">
      <c r="A224" s="7" t="s">
        <v>185</v>
      </c>
      <c r="C224" s="3" t="s">
        <v>73</v>
      </c>
      <c r="D224" s="3">
        <v>4</v>
      </c>
      <c r="E224" s="23" t="s">
        <v>186</v>
      </c>
      <c r="F224" s="3" t="str">
        <f>Risk_Assessment!I230</f>
        <v>TBC</v>
      </c>
      <c r="G224" s="50" t="s">
        <v>406</v>
      </c>
      <c r="H224" s="50" t="str">
        <f>Risk_Assessment!M230</f>
        <v>TBC</v>
      </c>
      <c r="I224" s="50" t="str">
        <f t="shared" si="3"/>
        <v>No risk</v>
      </c>
      <c r="N224" s="68" t="s">
        <v>666</v>
      </c>
    </row>
    <row r="225" spans="1:14" x14ac:dyDescent="0.25">
      <c r="A225" s="7" t="s">
        <v>187</v>
      </c>
      <c r="C225" s="3" t="s">
        <v>73</v>
      </c>
      <c r="D225" s="3">
        <v>5</v>
      </c>
      <c r="E225" s="23" t="s">
        <v>188</v>
      </c>
      <c r="F225" s="3" t="str">
        <f>Risk_Assessment!I231</f>
        <v>TBC</v>
      </c>
      <c r="G225" s="50" t="s">
        <v>407</v>
      </c>
      <c r="H225" s="50" t="str">
        <f>Risk_Assessment!M231</f>
        <v>TBC</v>
      </c>
      <c r="I225" s="50" t="str">
        <f t="shared" si="3"/>
        <v>No risk</v>
      </c>
      <c r="N225" s="68" t="s">
        <v>667</v>
      </c>
    </row>
    <row r="226" spans="1:14" x14ac:dyDescent="0.25">
      <c r="A226" s="7" t="s">
        <v>189</v>
      </c>
      <c r="C226" s="3" t="s">
        <v>64</v>
      </c>
      <c r="D226" s="3">
        <v>4</v>
      </c>
      <c r="E226" s="23" t="s">
        <v>190</v>
      </c>
      <c r="F226" s="3" t="str">
        <f>Risk_Assessment!I232</f>
        <v>TBC</v>
      </c>
      <c r="G226" s="50" t="s">
        <v>408</v>
      </c>
      <c r="H226" s="50" t="str">
        <f>Risk_Assessment!M232</f>
        <v>TBC</v>
      </c>
      <c r="I226" s="50" t="str">
        <f t="shared" si="3"/>
        <v>No risk</v>
      </c>
      <c r="N226" s="68" t="s">
        <v>668</v>
      </c>
    </row>
    <row r="227" spans="1:14" x14ac:dyDescent="0.25">
      <c r="A227" s="7" t="s">
        <v>191</v>
      </c>
      <c r="C227" s="3" t="s">
        <v>73</v>
      </c>
      <c r="F227" s="3" t="str">
        <f>Risk_Assessment!I233</f>
        <v>N/A</v>
      </c>
      <c r="G227" s="24" t="s">
        <v>1256</v>
      </c>
      <c r="H227" s="50" t="str">
        <f>Risk_Assessment!M233</f>
        <v/>
      </c>
      <c r="I227" s="50" t="str">
        <f t="shared" si="3"/>
        <v>No risk</v>
      </c>
      <c r="N227" s="68" t="s">
        <v>669</v>
      </c>
    </row>
    <row r="228" spans="1:14" x14ac:dyDescent="0.25">
      <c r="A228" s="7" t="s">
        <v>192</v>
      </c>
      <c r="C228" s="3" t="s">
        <v>73</v>
      </c>
      <c r="F228" s="3" t="str">
        <f>Risk_Assessment!I234</f>
        <v>N/A</v>
      </c>
      <c r="G228" s="24" t="s">
        <v>1256</v>
      </c>
      <c r="H228" s="50" t="str">
        <f>Risk_Assessment!M234</f>
        <v/>
      </c>
      <c r="I228" s="50" t="str">
        <f t="shared" si="3"/>
        <v>No risk</v>
      </c>
      <c r="N228" s="68" t="s">
        <v>670</v>
      </c>
    </row>
    <row r="229" spans="1:14" x14ac:dyDescent="0.25">
      <c r="A229" s="7" t="s">
        <v>193</v>
      </c>
      <c r="C229" s="3" t="s">
        <v>73</v>
      </c>
      <c r="F229" s="3" t="str">
        <f>Risk_Assessment!I235</f>
        <v>N/A</v>
      </c>
      <c r="G229" s="24" t="s">
        <v>1256</v>
      </c>
      <c r="H229" s="50" t="str">
        <f>Risk_Assessment!M235</f>
        <v/>
      </c>
      <c r="I229" s="50" t="str">
        <f t="shared" si="3"/>
        <v>No risk</v>
      </c>
      <c r="N229" s="68" t="s">
        <v>671</v>
      </c>
    </row>
    <row r="230" spans="1:14" x14ac:dyDescent="0.25">
      <c r="A230" s="7" t="s">
        <v>1214</v>
      </c>
      <c r="G230" s="50"/>
      <c r="H230" s="50"/>
      <c r="I230" s="50"/>
      <c r="N230" s="68" t="s">
        <v>672</v>
      </c>
    </row>
    <row r="231" spans="1:14" x14ac:dyDescent="0.25">
      <c r="A231" s="7" t="s">
        <v>194</v>
      </c>
      <c r="C231" s="3" t="s">
        <v>64</v>
      </c>
      <c r="D231" s="3">
        <v>5</v>
      </c>
      <c r="E231" s="23" t="s">
        <v>195</v>
      </c>
      <c r="F231" s="3" t="str">
        <f>Risk_Assessment!I237</f>
        <v>TBC</v>
      </c>
      <c r="G231" s="50" t="s">
        <v>409</v>
      </c>
      <c r="H231" s="50" t="str">
        <f>Risk_Assessment!M237</f>
        <v>TBC</v>
      </c>
      <c r="I231" s="50" t="str">
        <f t="shared" si="3"/>
        <v>No risk</v>
      </c>
      <c r="N231" s="68" t="s">
        <v>673</v>
      </c>
    </row>
    <row r="232" spans="1:14" x14ac:dyDescent="0.25">
      <c r="A232" s="7" t="s">
        <v>196</v>
      </c>
      <c r="C232" s="3" t="s">
        <v>64</v>
      </c>
      <c r="D232" s="3">
        <v>5</v>
      </c>
      <c r="E232" s="23" t="s">
        <v>410</v>
      </c>
      <c r="F232" s="3" t="str">
        <f>Risk_Assessment!I238</f>
        <v>TBC</v>
      </c>
      <c r="G232" s="50" t="s">
        <v>411</v>
      </c>
      <c r="H232" s="50" t="str">
        <f>Risk_Assessment!M238</f>
        <v>TBC</v>
      </c>
      <c r="I232" s="50" t="str">
        <f t="shared" si="3"/>
        <v>No risk</v>
      </c>
      <c r="N232" s="68" t="s">
        <v>674</v>
      </c>
    </row>
    <row r="233" spans="1:14" x14ac:dyDescent="0.25">
      <c r="A233" s="7" t="s">
        <v>197</v>
      </c>
      <c r="C233" s="3" t="s">
        <v>64</v>
      </c>
      <c r="D233" s="3">
        <v>3</v>
      </c>
      <c r="E233" s="23" t="s">
        <v>198</v>
      </c>
      <c r="F233" s="3" t="str">
        <f>Risk_Assessment!I239</f>
        <v>TBC</v>
      </c>
      <c r="G233" s="50" t="s">
        <v>412</v>
      </c>
      <c r="H233" s="50" t="str">
        <f>Risk_Assessment!M239</f>
        <v>TBC</v>
      </c>
      <c r="I233" s="50" t="str">
        <f t="shared" si="3"/>
        <v>No risk</v>
      </c>
      <c r="N233" s="68" t="s">
        <v>675</v>
      </c>
    </row>
    <row r="234" spans="1:14" x14ac:dyDescent="0.25">
      <c r="A234" s="7" t="s">
        <v>199</v>
      </c>
      <c r="C234" s="3" t="s">
        <v>331</v>
      </c>
      <c r="D234" s="3">
        <v>3</v>
      </c>
      <c r="E234" s="23" t="s">
        <v>200</v>
      </c>
      <c r="F234" s="3" t="str">
        <f>Risk_Assessment!I240</f>
        <v>TBC</v>
      </c>
      <c r="G234" s="50" t="s">
        <v>413</v>
      </c>
      <c r="H234" s="50" t="str">
        <f>Risk_Assessment!M240</f>
        <v>TBC</v>
      </c>
      <c r="I234" s="50" t="str">
        <f t="shared" si="3"/>
        <v>No risk</v>
      </c>
      <c r="N234" s="68" t="s">
        <v>676</v>
      </c>
    </row>
    <row r="235" spans="1:14" x14ac:dyDescent="0.25">
      <c r="A235" s="7" t="s">
        <v>201</v>
      </c>
      <c r="C235" s="3" t="s">
        <v>331</v>
      </c>
      <c r="D235" s="3">
        <v>3</v>
      </c>
      <c r="E235" s="23" t="s">
        <v>202</v>
      </c>
      <c r="F235" s="3" t="str">
        <f>Risk_Assessment!I241</f>
        <v>TBC</v>
      </c>
      <c r="G235" s="50" t="s">
        <v>414</v>
      </c>
      <c r="H235" s="50" t="str">
        <f>Risk_Assessment!M241</f>
        <v>TBC</v>
      </c>
      <c r="I235" s="50" t="str">
        <f t="shared" si="3"/>
        <v>No risk</v>
      </c>
      <c r="N235" s="68" t="s">
        <v>677</v>
      </c>
    </row>
    <row r="236" spans="1:14" x14ac:dyDescent="0.25">
      <c r="A236" s="7" t="s">
        <v>203</v>
      </c>
      <c r="C236" s="3" t="s">
        <v>73</v>
      </c>
      <c r="F236" s="3" t="str">
        <f>Risk_Assessment!I242</f>
        <v>N/A</v>
      </c>
      <c r="G236" s="24" t="s">
        <v>1256</v>
      </c>
      <c r="H236" s="50" t="str">
        <f>Risk_Assessment!M242</f>
        <v/>
      </c>
      <c r="I236" s="50" t="str">
        <f t="shared" si="3"/>
        <v>No risk</v>
      </c>
      <c r="N236" s="68" t="s">
        <v>678</v>
      </c>
    </row>
    <row r="237" spans="1:14" x14ac:dyDescent="0.25">
      <c r="A237" s="7" t="s">
        <v>204</v>
      </c>
      <c r="C237" s="3" t="s">
        <v>73</v>
      </c>
      <c r="F237" s="3" t="str">
        <f>Risk_Assessment!I243</f>
        <v>N/A</v>
      </c>
      <c r="G237" s="24" t="s">
        <v>1256</v>
      </c>
      <c r="H237" s="50" t="str">
        <f>Risk_Assessment!M243</f>
        <v/>
      </c>
      <c r="I237" s="50" t="str">
        <f t="shared" si="3"/>
        <v>No risk</v>
      </c>
      <c r="N237" s="68" t="s">
        <v>679</v>
      </c>
    </row>
    <row r="238" spans="1:14" x14ac:dyDescent="0.25">
      <c r="A238" s="7" t="s">
        <v>205</v>
      </c>
      <c r="C238" s="3" t="s">
        <v>73</v>
      </c>
      <c r="F238" s="3" t="str">
        <f>Risk_Assessment!I244</f>
        <v>N/A</v>
      </c>
      <c r="G238" s="24" t="s">
        <v>1256</v>
      </c>
      <c r="H238" s="50" t="str">
        <f>Risk_Assessment!M244</f>
        <v/>
      </c>
      <c r="I238" s="50" t="str">
        <f t="shared" si="3"/>
        <v>No risk</v>
      </c>
      <c r="N238" s="68" t="s">
        <v>680</v>
      </c>
    </row>
    <row r="239" spans="1:14" x14ac:dyDescent="0.25">
      <c r="A239" s="7" t="s">
        <v>1215</v>
      </c>
      <c r="G239" s="50"/>
      <c r="H239" s="50"/>
      <c r="I239" s="50"/>
      <c r="N239" s="68" t="s">
        <v>681</v>
      </c>
    </row>
    <row r="240" spans="1:14" x14ac:dyDescent="0.25">
      <c r="A240" s="7" t="s">
        <v>206</v>
      </c>
      <c r="C240" s="3" t="s">
        <v>64</v>
      </c>
      <c r="D240" s="3">
        <v>5</v>
      </c>
      <c r="E240" s="23" t="s">
        <v>207</v>
      </c>
      <c r="F240" s="3" t="str">
        <f>Risk_Assessment!I246</f>
        <v>TBC</v>
      </c>
      <c r="G240" s="50" t="s">
        <v>415</v>
      </c>
      <c r="H240" s="50" t="str">
        <f>Risk_Assessment!M246</f>
        <v>TBC</v>
      </c>
      <c r="I240" s="50" t="str">
        <f t="shared" si="3"/>
        <v>No risk</v>
      </c>
      <c r="N240" s="68" t="s">
        <v>682</v>
      </c>
    </row>
    <row r="241" spans="1:14" x14ac:dyDescent="0.25">
      <c r="A241" s="7" t="s">
        <v>1216</v>
      </c>
      <c r="C241" s="3" t="s">
        <v>73</v>
      </c>
      <c r="D241" s="3">
        <v>5</v>
      </c>
      <c r="E241" s="23" t="s">
        <v>1217</v>
      </c>
      <c r="F241" s="3" t="str">
        <f>Risk_Assessment!I247</f>
        <v>TBC</v>
      </c>
      <c r="G241" s="50" t="s">
        <v>1218</v>
      </c>
      <c r="H241" s="50" t="str">
        <f>Risk_Assessment!M247</f>
        <v>TBC</v>
      </c>
      <c r="I241" s="50" t="str">
        <f t="shared" si="3"/>
        <v>No risk</v>
      </c>
      <c r="N241" s="68" t="s">
        <v>683</v>
      </c>
    </row>
    <row r="242" spans="1:14" x14ac:dyDescent="0.25">
      <c r="A242" s="7" t="s">
        <v>208</v>
      </c>
      <c r="C242" s="3" t="s">
        <v>73</v>
      </c>
      <c r="D242" s="3">
        <v>4</v>
      </c>
      <c r="E242" s="23" t="s">
        <v>209</v>
      </c>
      <c r="F242" s="3" t="str">
        <f>Risk_Assessment!I248</f>
        <v>TBC</v>
      </c>
      <c r="G242" s="50" t="s">
        <v>416</v>
      </c>
      <c r="H242" s="50" t="str">
        <f>Risk_Assessment!M248</f>
        <v>TBC</v>
      </c>
      <c r="I242" s="50" t="str">
        <f t="shared" si="3"/>
        <v>No risk</v>
      </c>
      <c r="N242" s="68" t="s">
        <v>684</v>
      </c>
    </row>
    <row r="243" spans="1:14" x14ac:dyDescent="0.25">
      <c r="A243" s="7" t="s">
        <v>210</v>
      </c>
      <c r="C243" s="3" t="s">
        <v>64</v>
      </c>
      <c r="D243" s="3">
        <v>3</v>
      </c>
      <c r="E243" s="23" t="s">
        <v>1219</v>
      </c>
      <c r="F243" s="3" t="str">
        <f>Risk_Assessment!I249</f>
        <v>TBC</v>
      </c>
      <c r="G243" s="50" t="s">
        <v>417</v>
      </c>
      <c r="H243" s="50" t="str">
        <f>Risk_Assessment!M249</f>
        <v>TBC</v>
      </c>
      <c r="I243" s="50" t="str">
        <f t="shared" si="3"/>
        <v>No risk</v>
      </c>
      <c r="N243" s="68" t="s">
        <v>685</v>
      </c>
    </row>
    <row r="244" spans="1:14" x14ac:dyDescent="0.25">
      <c r="A244" s="7" t="s">
        <v>211</v>
      </c>
      <c r="C244" s="3" t="s">
        <v>64</v>
      </c>
      <c r="D244" s="3">
        <v>5</v>
      </c>
      <c r="E244" s="23" t="s">
        <v>212</v>
      </c>
      <c r="F244" s="3" t="str">
        <f>Risk_Assessment!I250</f>
        <v>TBC</v>
      </c>
      <c r="G244" s="50" t="s">
        <v>418</v>
      </c>
      <c r="H244" s="50" t="str">
        <f>Risk_Assessment!M250</f>
        <v>TBC</v>
      </c>
      <c r="I244" s="50" t="str">
        <f t="shared" si="3"/>
        <v>No risk</v>
      </c>
      <c r="N244" s="68" t="s">
        <v>686</v>
      </c>
    </row>
    <row r="245" spans="1:14" x14ac:dyDescent="0.25">
      <c r="A245" s="7" t="s">
        <v>213</v>
      </c>
      <c r="C245" s="3" t="s">
        <v>73</v>
      </c>
      <c r="D245" s="3">
        <v>4</v>
      </c>
      <c r="E245" s="23" t="s">
        <v>214</v>
      </c>
      <c r="F245" s="3" t="str">
        <f>Risk_Assessment!I251</f>
        <v>TBC</v>
      </c>
      <c r="G245" s="50" t="s">
        <v>419</v>
      </c>
      <c r="H245" s="50" t="str">
        <f>Risk_Assessment!M251</f>
        <v>TBC</v>
      </c>
      <c r="I245" s="50" t="str">
        <f t="shared" si="3"/>
        <v>No risk</v>
      </c>
      <c r="N245" s="68" t="s">
        <v>687</v>
      </c>
    </row>
    <row r="246" spans="1:14" x14ac:dyDescent="0.25">
      <c r="A246" s="7" t="s">
        <v>1220</v>
      </c>
      <c r="C246" s="3" t="s">
        <v>73</v>
      </c>
      <c r="D246" s="3">
        <v>4</v>
      </c>
      <c r="E246" s="23" t="s">
        <v>1221</v>
      </c>
      <c r="F246" s="3" t="str">
        <f>Risk_Assessment!I252</f>
        <v>TBC</v>
      </c>
      <c r="G246" s="50" t="s">
        <v>1222</v>
      </c>
      <c r="H246" s="50" t="str">
        <f>Risk_Assessment!M252</f>
        <v>TBC</v>
      </c>
      <c r="I246" s="50" t="str">
        <f t="shared" si="3"/>
        <v>No risk</v>
      </c>
      <c r="N246" s="68" t="s">
        <v>688</v>
      </c>
    </row>
    <row r="247" spans="1:14" x14ac:dyDescent="0.25">
      <c r="A247" s="7" t="s">
        <v>1223</v>
      </c>
      <c r="C247" s="3" t="s">
        <v>73</v>
      </c>
      <c r="D247" s="3">
        <v>4</v>
      </c>
      <c r="E247" s="23" t="s">
        <v>1224</v>
      </c>
      <c r="F247" s="3" t="str">
        <f>Risk_Assessment!I253</f>
        <v>TBC</v>
      </c>
      <c r="G247" s="50" t="s">
        <v>1225</v>
      </c>
      <c r="H247" s="50" t="str">
        <f>Risk_Assessment!M253</f>
        <v>TBC</v>
      </c>
      <c r="I247" s="50" t="str">
        <f t="shared" si="3"/>
        <v>No risk</v>
      </c>
      <c r="N247" s="68" t="s">
        <v>689</v>
      </c>
    </row>
    <row r="248" spans="1:14" x14ac:dyDescent="0.25">
      <c r="A248" s="7" t="s">
        <v>215</v>
      </c>
      <c r="C248" s="3" t="s">
        <v>73</v>
      </c>
      <c r="D248" s="3">
        <v>5</v>
      </c>
      <c r="E248" s="23" t="s">
        <v>216</v>
      </c>
      <c r="F248" s="3" t="str">
        <f>Risk_Assessment!I254</f>
        <v>TBC</v>
      </c>
      <c r="G248" s="50" t="s">
        <v>420</v>
      </c>
      <c r="H248" s="50" t="str">
        <f>Risk_Assessment!M254</f>
        <v>TBC</v>
      </c>
      <c r="I248" s="50" t="str">
        <f t="shared" si="3"/>
        <v>No risk</v>
      </c>
      <c r="N248" s="68" t="s">
        <v>690</v>
      </c>
    </row>
    <row r="249" spans="1:14" x14ac:dyDescent="0.25">
      <c r="A249" s="7" t="s">
        <v>217</v>
      </c>
      <c r="C249" s="3" t="s">
        <v>73</v>
      </c>
      <c r="D249" s="3">
        <v>4</v>
      </c>
      <c r="E249" s="23" t="s">
        <v>218</v>
      </c>
      <c r="F249" s="3" t="str">
        <f>Risk_Assessment!I255</f>
        <v>TBC</v>
      </c>
      <c r="G249" s="50" t="s">
        <v>421</v>
      </c>
      <c r="H249" s="50" t="str">
        <f>Risk_Assessment!M255</f>
        <v>TBC</v>
      </c>
      <c r="I249" s="50" t="str">
        <f t="shared" si="3"/>
        <v>No risk</v>
      </c>
      <c r="N249" s="68" t="s">
        <v>691</v>
      </c>
    </row>
    <row r="250" spans="1:14" x14ac:dyDescent="0.25">
      <c r="A250" s="7" t="s">
        <v>219</v>
      </c>
      <c r="C250" s="3" t="s">
        <v>73</v>
      </c>
      <c r="D250" s="3">
        <v>4</v>
      </c>
      <c r="E250" s="23" t="s">
        <v>220</v>
      </c>
      <c r="F250" s="3" t="str">
        <f>Risk_Assessment!I256</f>
        <v>TBC</v>
      </c>
      <c r="G250" s="50" t="s">
        <v>1226</v>
      </c>
      <c r="H250" s="50" t="str">
        <f>Risk_Assessment!M256</f>
        <v>TBC</v>
      </c>
      <c r="I250" s="50" t="str">
        <f t="shared" si="3"/>
        <v>No risk</v>
      </c>
      <c r="N250" s="68" t="s">
        <v>692</v>
      </c>
    </row>
    <row r="251" spans="1:14" x14ac:dyDescent="0.25">
      <c r="A251" s="7" t="s">
        <v>221</v>
      </c>
      <c r="C251" s="3" t="s">
        <v>64</v>
      </c>
      <c r="D251" s="3">
        <v>2</v>
      </c>
      <c r="E251" s="23" t="s">
        <v>222</v>
      </c>
      <c r="F251" s="3" t="str">
        <f>Risk_Assessment!I257</f>
        <v>TBC</v>
      </c>
      <c r="G251" s="50" t="s">
        <v>422</v>
      </c>
      <c r="H251" s="50" t="str">
        <f>Risk_Assessment!M257</f>
        <v>TBC</v>
      </c>
      <c r="I251" s="50" t="str">
        <f t="shared" si="3"/>
        <v>No risk</v>
      </c>
      <c r="N251" s="68" t="s">
        <v>693</v>
      </c>
    </row>
    <row r="252" spans="1:14" x14ac:dyDescent="0.25">
      <c r="A252" s="7" t="s">
        <v>223</v>
      </c>
      <c r="C252" s="3" t="s">
        <v>73</v>
      </c>
      <c r="D252" s="3">
        <v>2</v>
      </c>
      <c r="E252" s="23" t="s">
        <v>224</v>
      </c>
      <c r="F252" s="3" t="str">
        <f>Risk_Assessment!I258</f>
        <v>TBC</v>
      </c>
      <c r="G252" s="50" t="s">
        <v>423</v>
      </c>
      <c r="H252" s="50" t="str">
        <f>Risk_Assessment!M258</f>
        <v>TBC</v>
      </c>
      <c r="I252" s="50" t="str">
        <f t="shared" si="3"/>
        <v>No risk</v>
      </c>
      <c r="N252" s="68" t="s">
        <v>694</v>
      </c>
    </row>
    <row r="253" spans="1:14" x14ac:dyDescent="0.25">
      <c r="A253" s="7" t="s">
        <v>1227</v>
      </c>
      <c r="C253" s="3" t="s">
        <v>73</v>
      </c>
      <c r="D253" s="3">
        <v>3</v>
      </c>
      <c r="E253" s="23" t="s">
        <v>1228</v>
      </c>
      <c r="F253" s="3" t="str">
        <f>Risk_Assessment!I259</f>
        <v>TBC</v>
      </c>
      <c r="G253" s="50" t="s">
        <v>1229</v>
      </c>
      <c r="H253" s="50" t="str">
        <f>Risk_Assessment!M259</f>
        <v>TBC</v>
      </c>
      <c r="I253" s="50" t="str">
        <f t="shared" si="3"/>
        <v>No risk</v>
      </c>
      <c r="N253" s="68" t="s">
        <v>695</v>
      </c>
    </row>
    <row r="254" spans="1:14" x14ac:dyDescent="0.25">
      <c r="A254" s="7" t="s">
        <v>1230</v>
      </c>
      <c r="C254" s="3" t="s">
        <v>73</v>
      </c>
      <c r="D254" s="3">
        <v>5</v>
      </c>
      <c r="E254" s="23" t="s">
        <v>1231</v>
      </c>
      <c r="F254" s="3" t="str">
        <f>Risk_Assessment!I260</f>
        <v>TBC</v>
      </c>
      <c r="G254" s="50" t="s">
        <v>1232</v>
      </c>
      <c r="H254" s="50" t="str">
        <f>Risk_Assessment!M260</f>
        <v>TBC</v>
      </c>
      <c r="I254" s="50" t="str">
        <f t="shared" si="3"/>
        <v>No risk</v>
      </c>
      <c r="N254" s="68" t="s">
        <v>696</v>
      </c>
    </row>
    <row r="255" spans="1:14" x14ac:dyDescent="0.25">
      <c r="A255" s="7" t="s">
        <v>225</v>
      </c>
      <c r="C255" s="3" t="s">
        <v>73</v>
      </c>
      <c r="D255" s="3">
        <v>4</v>
      </c>
      <c r="E255" s="23" t="s">
        <v>226</v>
      </c>
      <c r="F255" s="3" t="str">
        <f>Risk_Assessment!I261</f>
        <v>TBC</v>
      </c>
      <c r="G255" s="50" t="s">
        <v>424</v>
      </c>
      <c r="H255" s="50" t="str">
        <f>Risk_Assessment!M261</f>
        <v>TBC</v>
      </c>
      <c r="I255" s="50" t="str">
        <f t="shared" si="3"/>
        <v>No risk</v>
      </c>
      <c r="N255" s="68" t="s">
        <v>697</v>
      </c>
    </row>
    <row r="256" spans="1:14" x14ac:dyDescent="0.25">
      <c r="A256" s="7" t="s">
        <v>227</v>
      </c>
      <c r="C256" s="3" t="s">
        <v>64</v>
      </c>
      <c r="D256" s="3">
        <v>5</v>
      </c>
      <c r="E256" s="23" t="s">
        <v>228</v>
      </c>
      <c r="F256" s="3" t="str">
        <f>Risk_Assessment!I262</f>
        <v>TBC</v>
      </c>
      <c r="G256" s="50" t="s">
        <v>425</v>
      </c>
      <c r="H256" s="50" t="str">
        <f>Risk_Assessment!M262</f>
        <v>TBC</v>
      </c>
      <c r="I256" s="50" t="str">
        <f t="shared" si="3"/>
        <v>No risk</v>
      </c>
      <c r="N256" s="68" t="s">
        <v>698</v>
      </c>
    </row>
    <row r="257" spans="1:14" x14ac:dyDescent="0.25">
      <c r="A257" s="7" t="s">
        <v>229</v>
      </c>
      <c r="C257" s="3" t="s">
        <v>73</v>
      </c>
      <c r="D257" s="3">
        <v>5</v>
      </c>
      <c r="E257" s="23" t="s">
        <v>230</v>
      </c>
      <c r="F257" s="3" t="str">
        <f>Risk_Assessment!I263</f>
        <v>TBC</v>
      </c>
      <c r="G257" s="50" t="s">
        <v>426</v>
      </c>
      <c r="H257" s="50" t="str">
        <f>Risk_Assessment!M263</f>
        <v>TBC</v>
      </c>
      <c r="I257" s="50" t="str">
        <f t="shared" si="3"/>
        <v>No risk</v>
      </c>
      <c r="N257" s="68" t="s">
        <v>699</v>
      </c>
    </row>
    <row r="258" spans="1:14" x14ac:dyDescent="0.25">
      <c r="A258" s="7" t="s">
        <v>231</v>
      </c>
      <c r="C258" s="3" t="s">
        <v>73</v>
      </c>
      <c r="D258" s="3">
        <v>3</v>
      </c>
      <c r="E258" s="23" t="s">
        <v>1233</v>
      </c>
      <c r="F258" s="3" t="str">
        <f>Risk_Assessment!I264</f>
        <v>TBC</v>
      </c>
      <c r="G258" s="50" t="s">
        <v>427</v>
      </c>
      <c r="H258" s="50" t="str">
        <f>Risk_Assessment!M264</f>
        <v>TBC</v>
      </c>
      <c r="I258" s="50" t="str">
        <f t="shared" si="3"/>
        <v>No risk</v>
      </c>
      <c r="N258" s="68" t="s">
        <v>700</v>
      </c>
    </row>
    <row r="259" spans="1:14" x14ac:dyDescent="0.25">
      <c r="A259" s="7" t="s">
        <v>232</v>
      </c>
      <c r="C259" s="3" t="s">
        <v>73</v>
      </c>
      <c r="F259" s="3" t="str">
        <f>Risk_Assessment!I265</f>
        <v>N/A</v>
      </c>
      <c r="G259" s="24" t="s">
        <v>1256</v>
      </c>
      <c r="H259" s="50" t="str">
        <f>Risk_Assessment!M265</f>
        <v/>
      </c>
      <c r="I259" s="50" t="str">
        <f t="shared" ref="I259:I292" si="4">IF(F259=C259,"Risk present","No risk")</f>
        <v>No risk</v>
      </c>
      <c r="N259" s="68" t="s">
        <v>701</v>
      </c>
    </row>
    <row r="260" spans="1:14" x14ac:dyDescent="0.25">
      <c r="A260" s="7" t="s">
        <v>333</v>
      </c>
      <c r="C260" s="3" t="s">
        <v>73</v>
      </c>
      <c r="F260" s="3" t="str">
        <f>Risk_Assessment!I266</f>
        <v>N/A</v>
      </c>
      <c r="G260" s="24" t="s">
        <v>1256</v>
      </c>
      <c r="H260" s="50" t="str">
        <f>Risk_Assessment!M266</f>
        <v/>
      </c>
      <c r="I260" s="50" t="str">
        <f t="shared" si="4"/>
        <v>No risk</v>
      </c>
      <c r="N260" s="68" t="s">
        <v>702</v>
      </c>
    </row>
    <row r="261" spans="1:14" x14ac:dyDescent="0.25">
      <c r="A261" s="7" t="s">
        <v>334</v>
      </c>
      <c r="C261" s="3" t="s">
        <v>73</v>
      </c>
      <c r="F261" s="3" t="str">
        <f>Risk_Assessment!I267</f>
        <v>N/A</v>
      </c>
      <c r="G261" s="24" t="s">
        <v>1256</v>
      </c>
      <c r="H261" s="50" t="str">
        <f>Risk_Assessment!M267</f>
        <v/>
      </c>
      <c r="I261" s="50" t="str">
        <f t="shared" si="4"/>
        <v>No risk</v>
      </c>
      <c r="N261" s="68" t="s">
        <v>703</v>
      </c>
    </row>
    <row r="262" spans="1:14" x14ac:dyDescent="0.25">
      <c r="A262" s="7" t="s">
        <v>1234</v>
      </c>
      <c r="G262" s="50"/>
      <c r="H262" s="50"/>
      <c r="I262" s="50"/>
      <c r="N262" s="68" t="s">
        <v>704</v>
      </c>
    </row>
    <row r="263" spans="1:14" x14ac:dyDescent="0.25">
      <c r="A263" s="7" t="s">
        <v>233</v>
      </c>
      <c r="C263" s="3" t="s">
        <v>64</v>
      </c>
      <c r="D263" s="3">
        <v>4</v>
      </c>
      <c r="E263" s="23" t="s">
        <v>234</v>
      </c>
      <c r="F263" s="3" t="str">
        <f>Risk_Assessment!I269</f>
        <v>TBC</v>
      </c>
      <c r="G263" s="50" t="s">
        <v>428</v>
      </c>
      <c r="H263" s="50" t="str">
        <f>Risk_Assessment!M269</f>
        <v>TBC</v>
      </c>
      <c r="I263" s="50" t="str">
        <f t="shared" si="4"/>
        <v>No risk</v>
      </c>
      <c r="N263" s="68" t="s">
        <v>705</v>
      </c>
    </row>
    <row r="264" spans="1:14" x14ac:dyDescent="0.25">
      <c r="A264" s="7" t="s">
        <v>235</v>
      </c>
      <c r="C264" s="3" t="s">
        <v>64</v>
      </c>
      <c r="D264" s="3">
        <v>4</v>
      </c>
      <c r="E264" s="23" t="s">
        <v>236</v>
      </c>
      <c r="F264" s="3" t="str">
        <f>Risk_Assessment!I270</f>
        <v>TBC</v>
      </c>
      <c r="G264" s="50" t="s">
        <v>429</v>
      </c>
      <c r="H264" s="50" t="str">
        <f>Risk_Assessment!M270</f>
        <v>TBC</v>
      </c>
      <c r="I264" s="50" t="str">
        <f t="shared" si="4"/>
        <v>No risk</v>
      </c>
      <c r="N264" s="68" t="s">
        <v>706</v>
      </c>
    </row>
    <row r="265" spans="1:14" x14ac:dyDescent="0.25">
      <c r="A265" s="7" t="s">
        <v>237</v>
      </c>
      <c r="C265" s="3" t="s">
        <v>64</v>
      </c>
      <c r="D265" s="3">
        <v>4</v>
      </c>
      <c r="E265" s="23" t="s">
        <v>238</v>
      </c>
      <c r="F265" s="3" t="str">
        <f>Risk_Assessment!I271</f>
        <v>TBC</v>
      </c>
      <c r="G265" s="50" t="s">
        <v>430</v>
      </c>
      <c r="H265" s="50" t="str">
        <f>Risk_Assessment!M271</f>
        <v>TBC</v>
      </c>
      <c r="I265" s="50" t="str">
        <f t="shared" si="4"/>
        <v>No risk</v>
      </c>
      <c r="N265" s="68" t="s">
        <v>707</v>
      </c>
    </row>
    <row r="266" spans="1:14" x14ac:dyDescent="0.25">
      <c r="A266" s="7" t="s">
        <v>239</v>
      </c>
      <c r="C266" s="3" t="s">
        <v>73</v>
      </c>
      <c r="D266" s="3">
        <v>4</v>
      </c>
      <c r="E266" s="23" t="s">
        <v>240</v>
      </c>
      <c r="F266" s="3" t="str">
        <f>Risk_Assessment!I272</f>
        <v>TBC</v>
      </c>
      <c r="G266" s="50" t="s">
        <v>431</v>
      </c>
      <c r="H266" s="50" t="str">
        <f>Risk_Assessment!M272</f>
        <v>TBC</v>
      </c>
      <c r="I266" s="50" t="str">
        <f t="shared" si="4"/>
        <v>No risk</v>
      </c>
      <c r="N266" s="68" t="s">
        <v>708</v>
      </c>
    </row>
    <row r="267" spans="1:14" x14ac:dyDescent="0.25">
      <c r="A267" s="7" t="s">
        <v>241</v>
      </c>
      <c r="C267" s="3" t="s">
        <v>73</v>
      </c>
      <c r="D267" s="3">
        <v>4</v>
      </c>
      <c r="E267" s="23" t="s">
        <v>242</v>
      </c>
      <c r="F267" s="3" t="str">
        <f>Risk_Assessment!I273</f>
        <v>TBC</v>
      </c>
      <c r="G267" s="50" t="s">
        <v>1235</v>
      </c>
      <c r="H267" s="50" t="str">
        <f>Risk_Assessment!M273</f>
        <v>TBC</v>
      </c>
      <c r="I267" s="50" t="str">
        <f t="shared" si="4"/>
        <v>No risk</v>
      </c>
      <c r="N267" s="68" t="s">
        <v>709</v>
      </c>
    </row>
    <row r="268" spans="1:14" x14ac:dyDescent="0.25">
      <c r="A268" s="7" t="s">
        <v>243</v>
      </c>
      <c r="C268" s="3" t="s">
        <v>64</v>
      </c>
      <c r="D268" s="3">
        <v>4</v>
      </c>
      <c r="E268" s="23" t="s">
        <v>244</v>
      </c>
      <c r="F268" s="3" t="str">
        <f>Risk_Assessment!I274</f>
        <v>TBC</v>
      </c>
      <c r="G268" s="50" t="s">
        <v>432</v>
      </c>
      <c r="H268" s="50" t="str">
        <f>Risk_Assessment!M274</f>
        <v>TBC</v>
      </c>
      <c r="I268" s="50" t="str">
        <f t="shared" si="4"/>
        <v>No risk</v>
      </c>
      <c r="N268" s="68" t="s">
        <v>710</v>
      </c>
    </row>
    <row r="269" spans="1:14" x14ac:dyDescent="0.25">
      <c r="A269" s="7" t="s">
        <v>245</v>
      </c>
      <c r="C269" s="3" t="s">
        <v>64</v>
      </c>
      <c r="D269" s="3">
        <v>4</v>
      </c>
      <c r="E269" s="23" t="s">
        <v>118</v>
      </c>
      <c r="F269" s="3" t="str">
        <f>Risk_Assessment!I275</f>
        <v>TBC</v>
      </c>
      <c r="G269" s="50" t="s">
        <v>433</v>
      </c>
      <c r="H269" s="50" t="str">
        <f>Risk_Assessment!M275</f>
        <v>TBC</v>
      </c>
      <c r="I269" s="50" t="str">
        <f t="shared" si="4"/>
        <v>No risk</v>
      </c>
      <c r="N269" s="68" t="s">
        <v>711</v>
      </c>
    </row>
    <row r="270" spans="1:14" x14ac:dyDescent="0.25">
      <c r="A270" s="7" t="s">
        <v>246</v>
      </c>
      <c r="C270" s="3" t="s">
        <v>64</v>
      </c>
      <c r="D270" s="3">
        <v>4</v>
      </c>
      <c r="E270" s="23" t="s">
        <v>247</v>
      </c>
      <c r="F270" s="3" t="str">
        <f>Risk_Assessment!I276</f>
        <v>TBC</v>
      </c>
      <c r="G270" s="50" t="s">
        <v>434</v>
      </c>
      <c r="H270" s="50" t="str">
        <f>Risk_Assessment!M276</f>
        <v>TBC</v>
      </c>
      <c r="I270" s="50" t="str">
        <f t="shared" si="4"/>
        <v>No risk</v>
      </c>
      <c r="N270" s="68" t="s">
        <v>712</v>
      </c>
    </row>
    <row r="271" spans="1:14" x14ac:dyDescent="0.25">
      <c r="A271" s="7" t="s">
        <v>248</v>
      </c>
      <c r="C271" s="3" t="s">
        <v>64</v>
      </c>
      <c r="D271" s="3">
        <v>3</v>
      </c>
      <c r="E271" s="23" t="s">
        <v>249</v>
      </c>
      <c r="F271" s="3" t="str">
        <f>Risk_Assessment!I277</f>
        <v>TBC</v>
      </c>
      <c r="G271" s="50" t="s">
        <v>435</v>
      </c>
      <c r="H271" s="50" t="str">
        <f>Risk_Assessment!M277</f>
        <v>TBC</v>
      </c>
      <c r="I271" s="50" t="str">
        <f t="shared" si="4"/>
        <v>No risk</v>
      </c>
      <c r="N271" s="68" t="s">
        <v>713</v>
      </c>
    </row>
    <row r="272" spans="1:14" x14ac:dyDescent="0.25">
      <c r="A272" s="7" t="s">
        <v>250</v>
      </c>
      <c r="C272" s="3" t="s">
        <v>73</v>
      </c>
      <c r="F272" s="3" t="str">
        <f>Risk_Assessment!I278</f>
        <v>N/A</v>
      </c>
      <c r="G272" s="24" t="s">
        <v>1256</v>
      </c>
      <c r="H272" s="50" t="str">
        <f>Risk_Assessment!M278</f>
        <v/>
      </c>
      <c r="I272" s="50" t="str">
        <f t="shared" si="4"/>
        <v>No risk</v>
      </c>
      <c r="N272" s="68" t="s">
        <v>714</v>
      </c>
    </row>
    <row r="273" spans="1:14" x14ac:dyDescent="0.25">
      <c r="A273" s="7" t="s">
        <v>335</v>
      </c>
      <c r="C273" s="3" t="s">
        <v>73</v>
      </c>
      <c r="F273" s="3" t="str">
        <f>Risk_Assessment!I279</f>
        <v>N/A</v>
      </c>
      <c r="G273" s="24" t="s">
        <v>1256</v>
      </c>
      <c r="H273" s="50" t="str">
        <f>Risk_Assessment!M279</f>
        <v/>
      </c>
      <c r="I273" s="50" t="str">
        <f t="shared" si="4"/>
        <v>No risk</v>
      </c>
      <c r="N273" s="68" t="s">
        <v>715</v>
      </c>
    </row>
    <row r="274" spans="1:14" x14ac:dyDescent="0.25">
      <c r="A274" s="7" t="s">
        <v>336</v>
      </c>
      <c r="C274" s="3" t="s">
        <v>73</v>
      </c>
      <c r="F274" s="3" t="str">
        <f>Risk_Assessment!I280</f>
        <v>N/A</v>
      </c>
      <c r="G274" s="24" t="s">
        <v>1256</v>
      </c>
      <c r="H274" s="50" t="str">
        <f>Risk_Assessment!M280</f>
        <v/>
      </c>
      <c r="I274" s="50" t="str">
        <f t="shared" si="4"/>
        <v>No risk</v>
      </c>
      <c r="N274" s="68" t="s">
        <v>716</v>
      </c>
    </row>
    <row r="275" spans="1:14" x14ac:dyDescent="0.25">
      <c r="A275" s="7" t="s">
        <v>1236</v>
      </c>
      <c r="G275" s="50"/>
      <c r="H275" s="50"/>
      <c r="I275" s="50"/>
      <c r="N275" s="68" t="s">
        <v>717</v>
      </c>
    </row>
    <row r="276" spans="1:14" x14ac:dyDescent="0.25">
      <c r="A276" s="7" t="s">
        <v>251</v>
      </c>
      <c r="C276" s="3" t="s">
        <v>73</v>
      </c>
      <c r="D276" s="3">
        <v>5</v>
      </c>
      <c r="E276" s="23" t="s">
        <v>252</v>
      </c>
      <c r="F276" s="3" t="str">
        <f>Risk_Assessment!I282</f>
        <v>TBC</v>
      </c>
      <c r="G276" s="50" t="s">
        <v>436</v>
      </c>
      <c r="H276" s="50" t="str">
        <f>Risk_Assessment!M282</f>
        <v>TBC</v>
      </c>
      <c r="I276" s="50" t="str">
        <f t="shared" si="4"/>
        <v>No risk</v>
      </c>
      <c r="N276" s="68" t="s">
        <v>718</v>
      </c>
    </row>
    <row r="277" spans="1:14" x14ac:dyDescent="0.25">
      <c r="A277" s="7" t="s">
        <v>253</v>
      </c>
      <c r="C277" s="3" t="s">
        <v>64</v>
      </c>
      <c r="D277" s="3">
        <v>4</v>
      </c>
      <c r="E277" s="23" t="s">
        <v>254</v>
      </c>
      <c r="F277" s="3" t="str">
        <f>Risk_Assessment!I283</f>
        <v>TBC</v>
      </c>
      <c r="G277" s="50" t="s">
        <v>437</v>
      </c>
      <c r="H277" s="50" t="str">
        <f>Risk_Assessment!M283</f>
        <v>TBC</v>
      </c>
      <c r="I277" s="50" t="str">
        <f t="shared" si="4"/>
        <v>No risk</v>
      </c>
      <c r="N277" s="68" t="s">
        <v>719</v>
      </c>
    </row>
    <row r="278" spans="1:14" x14ac:dyDescent="0.25">
      <c r="A278" s="7" t="s">
        <v>255</v>
      </c>
      <c r="C278" s="3" t="s">
        <v>64</v>
      </c>
      <c r="D278" s="3">
        <v>3</v>
      </c>
      <c r="E278" s="23" t="s">
        <v>256</v>
      </c>
      <c r="F278" s="3" t="str">
        <f>Risk_Assessment!I284</f>
        <v>TBC</v>
      </c>
      <c r="G278" s="50" t="s">
        <v>438</v>
      </c>
      <c r="H278" s="50" t="str">
        <f>Risk_Assessment!M284</f>
        <v>TBC</v>
      </c>
      <c r="I278" s="50" t="str">
        <f t="shared" si="4"/>
        <v>No risk</v>
      </c>
      <c r="N278" s="68" t="s">
        <v>720</v>
      </c>
    </row>
    <row r="279" spans="1:14" x14ac:dyDescent="0.25">
      <c r="A279" s="7" t="s">
        <v>257</v>
      </c>
      <c r="C279" s="3" t="s">
        <v>73</v>
      </c>
      <c r="D279" s="3">
        <v>4</v>
      </c>
      <c r="E279" s="23" t="s">
        <v>258</v>
      </c>
      <c r="F279" s="3" t="str">
        <f>Risk_Assessment!I285</f>
        <v>TBC</v>
      </c>
      <c r="G279" s="50" t="s">
        <v>439</v>
      </c>
      <c r="H279" s="50" t="str">
        <f>Risk_Assessment!M285</f>
        <v>TBC</v>
      </c>
      <c r="I279" s="50" t="str">
        <f t="shared" si="4"/>
        <v>No risk</v>
      </c>
      <c r="N279" s="68" t="s">
        <v>721</v>
      </c>
    </row>
    <row r="280" spans="1:14" x14ac:dyDescent="0.25">
      <c r="A280" s="7" t="s">
        <v>259</v>
      </c>
      <c r="C280" s="3" t="s">
        <v>64</v>
      </c>
      <c r="D280" s="3">
        <v>2</v>
      </c>
      <c r="E280" s="23" t="s">
        <v>260</v>
      </c>
      <c r="F280" s="3" t="str">
        <f>Risk_Assessment!I286</f>
        <v>TBC</v>
      </c>
      <c r="G280" s="50" t="s">
        <v>440</v>
      </c>
      <c r="H280" s="50" t="str">
        <f>Risk_Assessment!M286</f>
        <v>TBC</v>
      </c>
      <c r="I280" s="50" t="str">
        <f t="shared" si="4"/>
        <v>No risk</v>
      </c>
      <c r="N280" s="68" t="s">
        <v>722</v>
      </c>
    </row>
    <row r="281" spans="1:14" x14ac:dyDescent="0.25">
      <c r="A281" s="7" t="s">
        <v>261</v>
      </c>
      <c r="C281" s="3" t="s">
        <v>64</v>
      </c>
      <c r="D281" s="3">
        <v>5</v>
      </c>
      <c r="E281" s="23" t="s">
        <v>262</v>
      </c>
      <c r="F281" s="3" t="str">
        <f>Risk_Assessment!I287</f>
        <v>TBC</v>
      </c>
      <c r="G281" s="50" t="s">
        <v>441</v>
      </c>
      <c r="H281" s="50" t="str">
        <f>Risk_Assessment!M287</f>
        <v>TBC</v>
      </c>
      <c r="I281" s="50" t="str">
        <f t="shared" si="4"/>
        <v>No risk</v>
      </c>
      <c r="N281" s="68" t="s">
        <v>723</v>
      </c>
    </row>
    <row r="282" spans="1:14" x14ac:dyDescent="0.25">
      <c r="A282" s="7" t="s">
        <v>263</v>
      </c>
      <c r="C282" s="3" t="s">
        <v>73</v>
      </c>
      <c r="F282" s="3" t="str">
        <f>Risk_Assessment!I288</f>
        <v>N/A</v>
      </c>
      <c r="G282" s="24" t="s">
        <v>1256</v>
      </c>
      <c r="H282" s="50" t="str">
        <f>Risk_Assessment!M288</f>
        <v/>
      </c>
      <c r="I282" s="50" t="str">
        <f t="shared" si="4"/>
        <v>No risk</v>
      </c>
      <c r="N282" s="68" t="s">
        <v>724</v>
      </c>
    </row>
    <row r="283" spans="1:14" x14ac:dyDescent="0.25">
      <c r="A283" s="7" t="s">
        <v>337</v>
      </c>
      <c r="C283" s="3" t="s">
        <v>73</v>
      </c>
      <c r="F283" s="3" t="str">
        <f>Risk_Assessment!I289</f>
        <v>N/A</v>
      </c>
      <c r="G283" s="24" t="s">
        <v>1256</v>
      </c>
      <c r="H283" s="50" t="str">
        <f>Risk_Assessment!M289</f>
        <v/>
      </c>
      <c r="I283" s="50" t="str">
        <f t="shared" si="4"/>
        <v>No risk</v>
      </c>
      <c r="N283" s="68" t="s">
        <v>725</v>
      </c>
    </row>
    <row r="284" spans="1:14" x14ac:dyDescent="0.25">
      <c r="A284" s="7" t="s">
        <v>338</v>
      </c>
      <c r="C284" s="3" t="s">
        <v>73</v>
      </c>
      <c r="F284" s="3" t="str">
        <f>Risk_Assessment!I290</f>
        <v>N/A</v>
      </c>
      <c r="G284" s="24" t="s">
        <v>1256</v>
      </c>
      <c r="H284" s="50" t="str">
        <f>Risk_Assessment!M290</f>
        <v/>
      </c>
      <c r="I284" s="50" t="str">
        <f t="shared" si="4"/>
        <v>No risk</v>
      </c>
      <c r="N284" s="68" t="s">
        <v>726</v>
      </c>
    </row>
    <row r="285" spans="1:14" x14ac:dyDescent="0.25">
      <c r="A285" s="7" t="s">
        <v>1237</v>
      </c>
      <c r="G285" s="50"/>
      <c r="H285" s="50"/>
      <c r="I285" s="50"/>
      <c r="N285" s="68" t="s">
        <v>727</v>
      </c>
    </row>
    <row r="286" spans="1:14" x14ac:dyDescent="0.25">
      <c r="A286" s="7" t="s">
        <v>264</v>
      </c>
      <c r="C286" s="3" t="s">
        <v>64</v>
      </c>
      <c r="D286" s="3">
        <v>5</v>
      </c>
      <c r="E286" s="23" t="s">
        <v>265</v>
      </c>
      <c r="F286" s="3" t="str">
        <f>Risk_Assessment!I292</f>
        <v>TBC</v>
      </c>
      <c r="G286" s="50" t="s">
        <v>442</v>
      </c>
      <c r="H286" s="50" t="str">
        <f>Risk_Assessment!M292</f>
        <v>TBC</v>
      </c>
      <c r="I286" s="50" t="str">
        <f t="shared" si="4"/>
        <v>No risk</v>
      </c>
      <c r="N286" s="68" t="s">
        <v>728</v>
      </c>
    </row>
    <row r="287" spans="1:14" x14ac:dyDescent="0.25">
      <c r="A287" s="7" t="s">
        <v>266</v>
      </c>
      <c r="C287" s="3" t="s">
        <v>64</v>
      </c>
      <c r="D287" s="3">
        <v>5</v>
      </c>
      <c r="E287" s="23" t="s">
        <v>267</v>
      </c>
      <c r="F287" s="3" t="str">
        <f>Risk_Assessment!I293</f>
        <v>TBC</v>
      </c>
      <c r="G287" s="50" t="s">
        <v>443</v>
      </c>
      <c r="H287" s="50" t="str">
        <f>Risk_Assessment!M293</f>
        <v>TBC</v>
      </c>
      <c r="I287" s="50" t="str">
        <f t="shared" si="4"/>
        <v>No risk</v>
      </c>
      <c r="N287" s="68" t="s">
        <v>729</v>
      </c>
    </row>
    <row r="288" spans="1:14" x14ac:dyDescent="0.25">
      <c r="A288" s="7" t="s">
        <v>268</v>
      </c>
      <c r="C288" s="3" t="s">
        <v>73</v>
      </c>
      <c r="F288" s="3" t="str">
        <f>Risk_Assessment!I294</f>
        <v>N/A</v>
      </c>
      <c r="G288" s="24" t="s">
        <v>1256</v>
      </c>
      <c r="H288" s="50" t="str">
        <f>Risk_Assessment!M294</f>
        <v/>
      </c>
      <c r="I288" s="50" t="str">
        <f t="shared" si="4"/>
        <v>No risk</v>
      </c>
      <c r="N288" s="68" t="s">
        <v>730</v>
      </c>
    </row>
    <row r="289" spans="1:14" x14ac:dyDescent="0.25">
      <c r="A289" s="7" t="s">
        <v>339</v>
      </c>
      <c r="C289" s="3" t="s">
        <v>73</v>
      </c>
      <c r="F289" s="3" t="str">
        <f>Risk_Assessment!I295</f>
        <v>N/A</v>
      </c>
      <c r="G289" s="24" t="s">
        <v>1256</v>
      </c>
      <c r="H289" s="50" t="str">
        <f>Risk_Assessment!M295</f>
        <v/>
      </c>
      <c r="I289" s="50" t="str">
        <f t="shared" si="4"/>
        <v>No risk</v>
      </c>
      <c r="N289" s="68" t="s">
        <v>731</v>
      </c>
    </row>
    <row r="290" spans="1:14" x14ac:dyDescent="0.25">
      <c r="A290" s="7" t="s">
        <v>1238</v>
      </c>
      <c r="C290" s="3" t="s">
        <v>73</v>
      </c>
      <c r="F290" s="3" t="str">
        <f>Risk_Assessment!I296</f>
        <v>N/A</v>
      </c>
      <c r="G290" s="24" t="s">
        <v>1256</v>
      </c>
      <c r="H290" s="50" t="str">
        <f>Risk_Assessment!M296</f>
        <v/>
      </c>
      <c r="I290" s="50" t="str">
        <f t="shared" si="4"/>
        <v>No risk</v>
      </c>
      <c r="N290" s="68" t="s">
        <v>732</v>
      </c>
    </row>
    <row r="291" spans="1:14" x14ac:dyDescent="0.25">
      <c r="A291" s="7" t="s">
        <v>1239</v>
      </c>
      <c r="G291" s="50"/>
      <c r="H291" s="50"/>
      <c r="I291" s="50"/>
      <c r="N291" s="68" t="s">
        <v>733</v>
      </c>
    </row>
    <row r="292" spans="1:14" x14ac:dyDescent="0.25">
      <c r="A292" s="7" t="s">
        <v>269</v>
      </c>
      <c r="C292" s="3" t="s">
        <v>64</v>
      </c>
      <c r="D292" s="3">
        <v>5</v>
      </c>
      <c r="E292" s="23" t="s">
        <v>270</v>
      </c>
      <c r="F292" s="3" t="str">
        <f>Risk_Assessment!I298</f>
        <v>TBC</v>
      </c>
      <c r="G292" s="24" t="s">
        <v>1256</v>
      </c>
      <c r="H292" s="50" t="str">
        <f>Risk_Assessment!M298</f>
        <v>TBC</v>
      </c>
      <c r="I292" s="50" t="str">
        <f t="shared" si="4"/>
        <v>No risk</v>
      </c>
      <c r="N292" s="68" t="s">
        <v>734</v>
      </c>
    </row>
    <row r="293" spans="1:14" x14ac:dyDescent="0.25">
      <c r="A293" s="7" t="s">
        <v>271</v>
      </c>
      <c r="E293" s="23" t="s">
        <v>1240</v>
      </c>
      <c r="G293" s="24" t="s">
        <v>1256</v>
      </c>
      <c r="H293" s="50"/>
      <c r="I293" s="50"/>
      <c r="N293" s="68" t="s">
        <v>735</v>
      </c>
    </row>
    <row r="294" spans="1:14" x14ac:dyDescent="0.25">
      <c r="A294" s="7" t="s">
        <v>272</v>
      </c>
      <c r="E294" s="23" t="s">
        <v>273</v>
      </c>
      <c r="G294" s="24" t="s">
        <v>1256</v>
      </c>
      <c r="H294" s="50"/>
      <c r="I294" s="50"/>
      <c r="N294" s="68" t="s">
        <v>736</v>
      </c>
    </row>
    <row r="295" spans="1:14" x14ac:dyDescent="0.25">
      <c r="A295" s="7" t="s">
        <v>274</v>
      </c>
      <c r="E295" s="23" t="s">
        <v>275</v>
      </c>
      <c r="G295" s="24" t="s">
        <v>1256</v>
      </c>
      <c r="H295" s="50"/>
      <c r="I295" s="50"/>
      <c r="N295" s="68" t="s">
        <v>737</v>
      </c>
    </row>
    <row r="296" spans="1:14" x14ac:dyDescent="0.25">
      <c r="A296" s="7" t="s">
        <v>276</v>
      </c>
      <c r="E296" s="23" t="s">
        <v>277</v>
      </c>
      <c r="G296" s="24" t="s">
        <v>1256</v>
      </c>
      <c r="H296" s="50"/>
      <c r="I296" s="50"/>
      <c r="N296" s="68" t="s">
        <v>909</v>
      </c>
    </row>
    <row r="297" spans="1:14" x14ac:dyDescent="0.25">
      <c r="A297" s="7" t="s">
        <v>278</v>
      </c>
      <c r="E297" s="23" t="s">
        <v>279</v>
      </c>
      <c r="G297" s="24" t="s">
        <v>1256</v>
      </c>
      <c r="H297" s="50"/>
      <c r="I297" s="50"/>
      <c r="N297" s="68" t="s">
        <v>738</v>
      </c>
    </row>
    <row r="298" spans="1:14" x14ac:dyDescent="0.25">
      <c r="A298" s="7" t="s">
        <v>280</v>
      </c>
      <c r="E298" s="23" t="s">
        <v>281</v>
      </c>
      <c r="G298" s="24" t="s">
        <v>1256</v>
      </c>
      <c r="H298" s="50"/>
      <c r="I298" s="50"/>
      <c r="N298" s="68" t="s">
        <v>739</v>
      </c>
    </row>
    <row r="299" spans="1:14" x14ac:dyDescent="0.25">
      <c r="A299" s="7" t="s">
        <v>282</v>
      </c>
      <c r="E299" s="23" t="s">
        <v>1255</v>
      </c>
      <c r="G299" s="24" t="s">
        <v>1256</v>
      </c>
      <c r="H299" s="50"/>
      <c r="I299" s="50"/>
      <c r="N299" s="68" t="s">
        <v>740</v>
      </c>
    </row>
    <row r="300" spans="1:14" x14ac:dyDescent="0.25">
      <c r="A300" s="7" t="s">
        <v>283</v>
      </c>
      <c r="E300" s="23" t="s">
        <v>284</v>
      </c>
      <c r="G300" s="24" t="s">
        <v>1256</v>
      </c>
      <c r="H300" s="50"/>
      <c r="I300" s="50"/>
      <c r="N300" s="68" t="s">
        <v>741</v>
      </c>
    </row>
    <row r="301" spans="1:14" x14ac:dyDescent="0.25">
      <c r="A301" s="7" t="s">
        <v>285</v>
      </c>
      <c r="E301" s="23" t="s">
        <v>286</v>
      </c>
      <c r="G301" s="24" t="s">
        <v>1256</v>
      </c>
      <c r="H301" s="50"/>
      <c r="I301" s="50"/>
      <c r="N301" s="68" t="s">
        <v>742</v>
      </c>
    </row>
    <row r="302" spans="1:14" x14ac:dyDescent="0.25">
      <c r="A302" s="7" t="s">
        <v>287</v>
      </c>
      <c r="E302" s="23" t="s">
        <v>288</v>
      </c>
      <c r="G302" s="24" t="s">
        <v>1256</v>
      </c>
      <c r="H302" s="50"/>
      <c r="I302" s="50"/>
      <c r="N302" s="68" t="s">
        <v>913</v>
      </c>
    </row>
    <row r="303" spans="1:14" x14ac:dyDescent="0.25">
      <c r="A303" s="7" t="s">
        <v>289</v>
      </c>
      <c r="E303" s="23" t="s">
        <v>290</v>
      </c>
      <c r="G303" s="24" t="s">
        <v>1256</v>
      </c>
      <c r="H303" s="50"/>
      <c r="I303" s="50"/>
      <c r="N303" s="68" t="s">
        <v>743</v>
      </c>
    </row>
    <row r="304" spans="1:14" x14ac:dyDescent="0.25">
      <c r="A304" s="7" t="s">
        <v>291</v>
      </c>
      <c r="E304" s="23" t="s">
        <v>292</v>
      </c>
      <c r="G304" s="24" t="s">
        <v>1256</v>
      </c>
      <c r="H304" s="50"/>
      <c r="I304" s="50"/>
      <c r="N304" s="68" t="s">
        <v>744</v>
      </c>
    </row>
    <row r="305" spans="1:14" x14ac:dyDescent="0.25">
      <c r="A305" s="7" t="s">
        <v>293</v>
      </c>
      <c r="E305" s="23" t="s">
        <v>294</v>
      </c>
      <c r="G305" s="24" t="s">
        <v>1256</v>
      </c>
      <c r="H305" s="50"/>
      <c r="I305" s="50"/>
      <c r="N305" s="68" t="s">
        <v>745</v>
      </c>
    </row>
    <row r="306" spans="1:14" x14ac:dyDescent="0.25">
      <c r="A306" s="7" t="s">
        <v>295</v>
      </c>
      <c r="E306" s="23" t="s">
        <v>296</v>
      </c>
      <c r="G306" s="24" t="s">
        <v>1256</v>
      </c>
      <c r="H306" s="50"/>
      <c r="I306" s="50"/>
      <c r="N306" s="68" t="s">
        <v>746</v>
      </c>
    </row>
    <row r="307" spans="1:14" x14ac:dyDescent="0.25">
      <c r="A307" s="7" t="s">
        <v>297</v>
      </c>
      <c r="E307" s="23" t="s">
        <v>298</v>
      </c>
      <c r="G307" s="24" t="s">
        <v>1256</v>
      </c>
      <c r="H307" s="50"/>
      <c r="I307" s="50"/>
      <c r="N307" s="68" t="s">
        <v>747</v>
      </c>
    </row>
    <row r="308" spans="1:14" x14ac:dyDescent="0.25">
      <c r="A308" s="7" t="s">
        <v>299</v>
      </c>
      <c r="E308" s="23" t="s">
        <v>300</v>
      </c>
      <c r="G308" s="24" t="s">
        <v>1256</v>
      </c>
      <c r="H308" s="50"/>
      <c r="I308" s="50"/>
      <c r="N308" s="68" t="s">
        <v>748</v>
      </c>
    </row>
    <row r="309" spans="1:14" x14ac:dyDescent="0.25">
      <c r="A309" s="7" t="s">
        <v>301</v>
      </c>
      <c r="E309" s="23" t="s">
        <v>302</v>
      </c>
      <c r="G309" s="24" t="s">
        <v>1256</v>
      </c>
      <c r="H309" s="50"/>
      <c r="I309" s="50"/>
      <c r="N309" s="68" t="s">
        <v>749</v>
      </c>
    </row>
    <row r="310" spans="1:14" x14ac:dyDescent="0.25">
      <c r="A310" s="7" t="s">
        <v>303</v>
      </c>
      <c r="E310" s="23" t="s">
        <v>304</v>
      </c>
      <c r="G310" s="24" t="s">
        <v>1256</v>
      </c>
      <c r="H310" s="50"/>
      <c r="I310" s="50"/>
      <c r="N310" s="68" t="s">
        <v>750</v>
      </c>
    </row>
    <row r="311" spans="1:14" x14ac:dyDescent="0.25">
      <c r="A311" s="7" t="s">
        <v>305</v>
      </c>
      <c r="E311" s="23" t="s">
        <v>306</v>
      </c>
      <c r="G311" s="24" t="s">
        <v>1256</v>
      </c>
      <c r="H311" s="50"/>
      <c r="I311" s="50"/>
      <c r="N311" s="68" t="s">
        <v>751</v>
      </c>
    </row>
    <row r="312" spans="1:14" x14ac:dyDescent="0.25">
      <c r="A312" s="7" t="s">
        <v>307</v>
      </c>
      <c r="E312" s="23" t="s">
        <v>308</v>
      </c>
      <c r="G312" s="24" t="s">
        <v>1256</v>
      </c>
      <c r="H312" s="50"/>
      <c r="I312" s="50"/>
      <c r="N312" s="68" t="s">
        <v>752</v>
      </c>
    </row>
    <row r="313" spans="1:14" x14ac:dyDescent="0.25">
      <c r="A313" s="7" t="s">
        <v>309</v>
      </c>
      <c r="E313" s="23" t="s">
        <v>310</v>
      </c>
      <c r="G313" s="24" t="s">
        <v>1256</v>
      </c>
      <c r="H313" s="50"/>
      <c r="I313" s="50"/>
      <c r="N313" s="68" t="s">
        <v>753</v>
      </c>
    </row>
    <row r="314" spans="1:14" x14ac:dyDescent="0.25">
      <c r="A314" s="7" t="s">
        <v>311</v>
      </c>
      <c r="E314" s="23" t="s">
        <v>312</v>
      </c>
      <c r="G314" s="24" t="s">
        <v>1256</v>
      </c>
      <c r="H314" s="50"/>
      <c r="I314" s="50"/>
      <c r="N314" s="68" t="s">
        <v>754</v>
      </c>
    </row>
    <row r="315" spans="1:14" x14ac:dyDescent="0.25">
      <c r="A315" s="7" t="s">
        <v>313</v>
      </c>
      <c r="E315" s="23" t="s">
        <v>314</v>
      </c>
      <c r="G315" s="24" t="s">
        <v>1256</v>
      </c>
      <c r="H315" s="50"/>
      <c r="I315" s="50"/>
      <c r="N315" s="68" t="s">
        <v>755</v>
      </c>
    </row>
    <row r="316" spans="1:14" x14ac:dyDescent="0.25">
      <c r="A316" s="7" t="s">
        <v>315</v>
      </c>
      <c r="E316" s="23" t="s">
        <v>1241</v>
      </c>
      <c r="G316" s="24" t="s">
        <v>1256</v>
      </c>
      <c r="H316" s="50"/>
      <c r="I316" s="50"/>
      <c r="N316" s="68" t="s">
        <v>756</v>
      </c>
    </row>
    <row r="317" spans="1:14" x14ac:dyDescent="0.25">
      <c r="A317" s="7" t="s">
        <v>316</v>
      </c>
      <c r="E317" s="23" t="s">
        <v>317</v>
      </c>
      <c r="G317" s="24" t="s">
        <v>1256</v>
      </c>
      <c r="H317" s="50"/>
      <c r="I317" s="50"/>
      <c r="N317" s="68" t="s">
        <v>757</v>
      </c>
    </row>
    <row r="318" spans="1:14" x14ac:dyDescent="0.25">
      <c r="A318" s="7" t="s">
        <v>318</v>
      </c>
      <c r="E318" s="23" t="s">
        <v>319</v>
      </c>
      <c r="G318" s="24" t="s">
        <v>1256</v>
      </c>
      <c r="H318" s="50"/>
      <c r="I318" s="50"/>
      <c r="N318" s="68" t="s">
        <v>758</v>
      </c>
    </row>
    <row r="319" spans="1:14" x14ac:dyDescent="0.25">
      <c r="N319" s="68" t="s">
        <v>759</v>
      </c>
    </row>
    <row r="320" spans="1:14" x14ac:dyDescent="0.25">
      <c r="N320" s="68" t="s">
        <v>760</v>
      </c>
    </row>
    <row r="321" spans="14:14" x14ac:dyDescent="0.25">
      <c r="N321" s="68" t="s">
        <v>761</v>
      </c>
    </row>
    <row r="322" spans="14:14" x14ac:dyDescent="0.25">
      <c r="N322" s="68" t="s">
        <v>762</v>
      </c>
    </row>
    <row r="323" spans="14:14" x14ac:dyDescent="0.25">
      <c r="N323" s="68" t="s">
        <v>763</v>
      </c>
    </row>
    <row r="324" spans="14:14" x14ac:dyDescent="0.25">
      <c r="N324" s="68" t="s">
        <v>764</v>
      </c>
    </row>
    <row r="325" spans="14:14" x14ac:dyDescent="0.25">
      <c r="N325" s="68" t="s">
        <v>765</v>
      </c>
    </row>
    <row r="326" spans="14:14" x14ac:dyDescent="0.25">
      <c r="N326" s="68" t="s">
        <v>766</v>
      </c>
    </row>
    <row r="327" spans="14:14" x14ac:dyDescent="0.25">
      <c r="N327" s="68" t="s">
        <v>767</v>
      </c>
    </row>
    <row r="328" spans="14:14" x14ac:dyDescent="0.25">
      <c r="N328" s="68" t="s">
        <v>768</v>
      </c>
    </row>
    <row r="329" spans="14:14" x14ac:dyDescent="0.25">
      <c r="N329" s="68" t="s">
        <v>769</v>
      </c>
    </row>
    <row r="330" spans="14:14" x14ac:dyDescent="0.25">
      <c r="N330" s="3" t="s">
        <v>1322</v>
      </c>
    </row>
    <row r="331" spans="14:14" x14ac:dyDescent="0.25">
      <c r="N331" s="68" t="s">
        <v>770</v>
      </c>
    </row>
    <row r="332" spans="14:14" x14ac:dyDescent="0.25">
      <c r="N332" s="68" t="s">
        <v>771</v>
      </c>
    </row>
    <row r="333" spans="14:14" x14ac:dyDescent="0.25">
      <c r="N333" s="68" t="s">
        <v>772</v>
      </c>
    </row>
    <row r="334" spans="14:14" x14ac:dyDescent="0.25">
      <c r="N334" s="68" t="s">
        <v>773</v>
      </c>
    </row>
    <row r="335" spans="14:14" x14ac:dyDescent="0.25">
      <c r="N335" s="68" t="s">
        <v>774</v>
      </c>
    </row>
    <row r="336" spans="14:14" x14ac:dyDescent="0.25">
      <c r="N336" s="68" t="s">
        <v>775</v>
      </c>
    </row>
    <row r="337" spans="14:14" x14ac:dyDescent="0.25">
      <c r="N337" s="68" t="s">
        <v>776</v>
      </c>
    </row>
    <row r="338" spans="14:14" x14ac:dyDescent="0.25">
      <c r="N338" s="68" t="s">
        <v>777</v>
      </c>
    </row>
    <row r="339" spans="14:14" x14ac:dyDescent="0.25">
      <c r="N339" s="68" t="s">
        <v>778</v>
      </c>
    </row>
    <row r="340" spans="14:14" x14ac:dyDescent="0.25">
      <c r="N340" s="68" t="s">
        <v>779</v>
      </c>
    </row>
    <row r="341" spans="14:14" x14ac:dyDescent="0.25">
      <c r="N341" s="68" t="s">
        <v>780</v>
      </c>
    </row>
    <row r="342" spans="14:14" x14ac:dyDescent="0.25">
      <c r="N342" s="68" t="s">
        <v>781</v>
      </c>
    </row>
    <row r="343" spans="14:14" x14ac:dyDescent="0.25">
      <c r="N343" s="68" t="s">
        <v>782</v>
      </c>
    </row>
    <row r="344" spans="14:14" x14ac:dyDescent="0.25">
      <c r="N344" s="68" t="s">
        <v>783</v>
      </c>
    </row>
    <row r="345" spans="14:14" x14ac:dyDescent="0.25">
      <c r="N345" s="68" t="s">
        <v>784</v>
      </c>
    </row>
    <row r="346" spans="14:14" x14ac:dyDescent="0.25">
      <c r="N346" s="68" t="s">
        <v>785</v>
      </c>
    </row>
    <row r="347" spans="14:14" x14ac:dyDescent="0.25">
      <c r="N347" s="68" t="s">
        <v>786</v>
      </c>
    </row>
    <row r="348" spans="14:14" x14ac:dyDescent="0.25">
      <c r="N348" s="68" t="s">
        <v>787</v>
      </c>
    </row>
    <row r="349" spans="14:14" x14ac:dyDescent="0.25">
      <c r="N349" s="68"/>
    </row>
    <row r="350" spans="14:14" x14ac:dyDescent="0.25">
      <c r="N350" s="68"/>
    </row>
  </sheetData>
  <sortState xmlns:xlrd2="http://schemas.microsoft.com/office/spreadsheetml/2017/richdata2" ref="N3:N350">
    <sortCondition ref="N3"/>
  </sortState>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fbabd5ee-c98c-4a9b-aa64-c82fd249b873" ContentTypeId="0x010100672A3FCA98991645BE083C320B7539B70204"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lc_EmailSentUTC xmlns="41b3ec6c-eebd-4435-b1cb-6f93f025f7d1" xsi:nil="true"/>
    <peb8f3fab875401ca34a9f28cac46400 xmlns="41b3ec6c-eebd-4435-b1cb-6f93f025f7d1">
      <Terms xmlns="http://schemas.microsoft.com/office/infopath/2007/PartnerControls"/>
    </peb8f3fab875401ca34a9f28cac46400>
    <dlc_EmailReceivedUTC xmlns="41b3ec6c-eebd-4435-b1cb-6f93f025f7d1" xsi:nil="true"/>
    <dlc_EmailFrom xmlns="41b3ec6c-eebd-4435-b1cb-6f93f025f7d1" xsi:nil="true"/>
    <dlc_EmailCC xmlns="41b3ec6c-eebd-4435-b1cb-6f93f025f7d1" xsi:nil="true"/>
    <dlc_EmailSubject xmlns="41b3ec6c-eebd-4435-b1cb-6f93f025f7d1" xsi:nil="true"/>
    <TaxCatchAll xmlns="41b3ec6c-eebd-4435-b1cb-6f93f025f7d1"/>
    <dlc_EmailTo xmlns="41b3ec6c-eebd-4435-b1cb-6f93f025f7d1" xsi:nil="true"/>
    <bcb1675984d34ae3a1ed6b6e433c98de xmlns="41b3ec6c-eebd-4435-b1cb-6f93f025f7d1">
      <Terms xmlns="http://schemas.microsoft.com/office/infopath/2007/PartnerControls"/>
    </bcb1675984d34ae3a1ed6b6e433c98de>
  </documentManagement>
</p:properties>
</file>

<file path=customXml/item4.xml><?xml version="1.0" encoding="utf-8"?>
<ct:contentTypeSchema xmlns:ct="http://schemas.microsoft.com/office/2006/metadata/contentType" xmlns:ma="http://schemas.microsoft.com/office/2006/metadata/properties/metaAttributes" ct:_="" ma:_="" ma:contentTypeName="Defra Document" ma:contentTypeID="0x010100672A3FCA98991645BE083C320B7539B7020400E4015F5A2B4B974BA491C9CEDAE2E612" ma:contentTypeVersion="0" ma:contentTypeDescription="new Document or upload" ma:contentTypeScope="" ma:versionID="30a77eb25bc1fea02ba146c36853751d">
  <xsd:schema xmlns:xsd="http://www.w3.org/2001/XMLSchema" xmlns:xs="http://www.w3.org/2001/XMLSchema" xmlns:p="http://schemas.microsoft.com/office/2006/metadata/properties" xmlns:ns2="41b3ec6c-eebd-4435-b1cb-6f93f025f7d1" targetNamespace="http://schemas.microsoft.com/office/2006/metadata/properties" ma:root="true" ma:fieldsID="19b106c2f4d8fe48de350d4eb9e60ddf" ns2:_="">
    <xsd:import namespace="41b3ec6c-eebd-4435-b1cb-6f93f025f7d1"/>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2:bcb1675984d34ae3a1ed6b6e433c98de" minOccurs="0"/>
                <xsd:element ref="ns2:TaxCatchAll" minOccurs="0"/>
                <xsd:element ref="ns2:TaxCatchAllLabel" minOccurs="0"/>
                <xsd:element ref="ns2:peb8f3fab875401ca34a9f28cac4640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b3ec6c-eebd-4435-b1cb-6f93f025f7d1" elementFormDefault="qualified">
    <xsd:import namespace="http://schemas.microsoft.com/office/2006/documentManagement/types"/>
    <xsd:import namespace="http://schemas.microsoft.com/office/infopath/2007/PartnerControls"/>
    <xsd:element name="dlc_EmailSubject" ma:index="8" nillable="true" ma:displayName="Subject" ma:description="" ma:internalName="dlc_EmailSubject" ma:readOnly="false">
      <xsd:simpleType>
        <xsd:restriction base="dms:Note"/>
      </xsd:simpleType>
    </xsd:element>
    <xsd:element name="dlc_EmailTo" ma:index="9" nillable="true" ma:displayName="To" ma:description="" ma:internalName="dlc_EmailTo" ma:readOnly="false">
      <xsd:simpleType>
        <xsd:restriction base="dms:Note"/>
      </xsd:simpleType>
    </xsd:element>
    <xsd:element name="dlc_EmailFrom" ma:index="10" nillable="true" ma:displayName="From" ma:description="" ma:internalName="dlc_EmailFrom" ma:readOnly="false">
      <xsd:simpleType>
        <xsd:restriction base="dms:Text">
          <xsd:maxLength value="255"/>
        </xsd:restriction>
      </xsd:simpleType>
    </xsd:element>
    <xsd:element name="dlc_EmailCC" ma:index="11" nillable="true" ma:displayName="CC" ma:description="" ma:internalName="dlc_EmailCC" ma:readOnly="false">
      <xsd:simpleType>
        <xsd:restriction base="dms:Note">
          <xsd:maxLength value="1024"/>
        </xsd:restriction>
      </xsd:simpleType>
    </xsd:element>
    <xsd:element name="dlc_EmailSentUTC" ma:index="12" nillable="true" ma:displayName="Date Sent" ma:description="" ma:internalName="dlc_EmailSentUTC" ma:readOnly="false">
      <xsd:simpleType>
        <xsd:restriction base="dms:DateTime"/>
      </xsd:simpleType>
    </xsd:element>
    <xsd:element name="dlc_EmailReceivedUTC" ma:index="13" nillable="true" ma:displayName="Date Received" ma:description="" ma:internalName="dlc_EmailReceivedUTC" ma:readOnly="false">
      <xsd:simpleType>
        <xsd:restriction base="dms:DateTime"/>
      </xsd:simpleType>
    </xsd:element>
    <xsd:element name="bcb1675984d34ae3a1ed6b6e433c98de" ma:index="14" nillable="true" ma:taxonomy="true" ma:internalName="bcb1675984d34ae3a1ed6b6e433c98de" ma:taxonomyFieldName="Directorate" ma:displayName="Directorate" ma:default="" ma:fieldId="{bcb16759-84d3-4ae3-a1ed-6b6e433c98de}" ma:sspId="fbabd5ee-c98c-4a9b-aa64-c82fd249b873" ma:termSetId="a3042207-bc74-4e42-93b3-dbb4e6115b83"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abd7bc60-3b7f-4be8-b708-10d35361ed95}" ma:internalName="TaxCatchAll" ma:showField="CatchAllData" ma:web="4867e08d-faac-4940-94d8-ae73d47c2e74">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abd7bc60-3b7f-4be8-b708-10d35361ed95}" ma:internalName="TaxCatchAllLabel" ma:readOnly="true" ma:showField="CatchAllDataLabel" ma:web="4867e08d-faac-4940-94d8-ae73d47c2e74">
      <xsd:complexType>
        <xsd:complexContent>
          <xsd:extension base="dms:MultiChoiceLookup">
            <xsd:sequence>
              <xsd:element name="Value" type="dms:Lookup" maxOccurs="unbounded" minOccurs="0" nillable="true"/>
            </xsd:sequence>
          </xsd:extension>
        </xsd:complexContent>
      </xsd:complexType>
    </xsd:element>
    <xsd:element name="peb8f3fab875401ca34a9f28cac46400" ma:index="18" nillable="true" ma:taxonomy="true" ma:internalName="peb8f3fab875401ca34a9f28cac46400" ma:taxonomyFieldName="SecurityClassification" ma:displayName="SecurityClassification" ma:default="" ma:fieldId="{9eb8f3fa-b875-401c-a34a-9f28cac46400}" ma:sspId="fbabd5ee-c98c-4a9b-aa64-c82fd249b873" ma:termSetId="cb8bbbf2-2a11-43af-a18e-40ed7c8e4b1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84FF76-80F9-4C68-AD1D-FEFE9DD71866}">
  <ds:schemaRefs>
    <ds:schemaRef ds:uri="Microsoft.SharePoint.Taxonomy.ContentTypeSync"/>
  </ds:schemaRefs>
</ds:datastoreItem>
</file>

<file path=customXml/itemProps2.xml><?xml version="1.0" encoding="utf-8"?>
<ds:datastoreItem xmlns:ds="http://schemas.openxmlformats.org/officeDocument/2006/customXml" ds:itemID="{3C07C7AF-DBBD-45CA-9A66-1FDD89295318}">
  <ds:schemaRefs>
    <ds:schemaRef ds:uri="http://schemas.microsoft.com/sharepoint/v3/contenttype/forms"/>
  </ds:schemaRefs>
</ds:datastoreItem>
</file>

<file path=customXml/itemProps3.xml><?xml version="1.0" encoding="utf-8"?>
<ds:datastoreItem xmlns:ds="http://schemas.openxmlformats.org/officeDocument/2006/customXml" ds:itemID="{ED71BE22-4AED-4845-B5E3-AF4FECB95BA6}">
  <ds:schemaRefs>
    <ds:schemaRef ds:uri="http://schemas.microsoft.com/office/2006/documentManagement/types"/>
    <ds:schemaRef ds:uri="http://purl.org/dc/elements/1.1/"/>
    <ds:schemaRef ds:uri="http://www.w3.org/XML/1998/namespace"/>
    <ds:schemaRef ds:uri="41b3ec6c-eebd-4435-b1cb-6f93f025f7d1"/>
    <ds:schemaRef ds:uri="http://schemas.microsoft.com/office/2006/metadata/properties"/>
    <ds:schemaRef ds:uri="http://schemas.openxmlformats.org/package/2006/metadata/core-properties"/>
    <ds:schemaRef ds:uri="http://schemas.microsoft.com/office/infopath/2007/PartnerControls"/>
    <ds:schemaRef ds:uri="http://purl.org/dc/dcmitype/"/>
    <ds:schemaRef ds:uri="http://purl.org/dc/terms/"/>
  </ds:schemaRefs>
</ds:datastoreItem>
</file>

<file path=customXml/itemProps4.xml><?xml version="1.0" encoding="utf-8"?>
<ds:datastoreItem xmlns:ds="http://schemas.openxmlformats.org/officeDocument/2006/customXml" ds:itemID="{758661E2-84B0-4FCD-8476-0F03E951F4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b3ec6c-eebd-4435-b1cb-6f93f025f7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Supply_Details</vt:lpstr>
      <vt:lpstr>Risk_Assessment</vt:lpstr>
      <vt:lpstr>Unanswered_Questions</vt:lpstr>
      <vt:lpstr>Risk_Register</vt:lpstr>
      <vt:lpstr>Risk_Assessment_Report</vt:lpstr>
      <vt:lpstr>Controls_&amp;_Actions</vt:lpstr>
      <vt:lpstr>Outstanding_actions_summary</vt:lpstr>
      <vt:lpstr>Lookup Admin</vt:lpstr>
      <vt:lpstr>Risk_Assessment_Report!Print_Area</vt:lpstr>
      <vt:lpstr>Unanswered_Questions!Print_Titles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2017-01-18T11:31:56Z</dcterms:created>
  <dcterms:modified xsi:type="dcterms:W3CDTF">2022-01-11T11:24:14Z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0x010100672A3FCA98991645BE083C320B7539B7020400E4015F5A2B4B974BA491C9CEDAE2E612</vt:lpwstr>
  </property>
  <property fmtid="{D5CDD505-2E9C-101B-9397-08002B2CF9AE}" pid="3" name="Directorate">
    <vt:lpwstr/>
  </property>
  <property fmtid="{D5CDD505-2E9C-101B-9397-08002B2CF9AE}" pid="4" name="SecurityClassification">
    <vt:lpwstr/>
  </property>
  <property fmtid="{D5CDD505-2E9C-101B-9397-08002B2CF9AE}" pid="5" name="_dlc_policyId">
    <vt:lpwstr/>
  </property>
  <property fmtid="{D5CDD505-2E9C-101B-9397-08002B2CF9AE}" pid="6" name="ItemRetentionFormula">
    <vt:lpwstr/>
  </property>
  <property fmtid="{D5CDD505-2E9C-101B-9397-08002B2CF9AE}" pid="7" name="SubjectArea">
    <vt:lpwstr/>
  </property>
  <property fmtid="{D5CDD505-2E9C-101B-9397-08002B2CF9AE}" pid="8" name="xd_Signature">
    <vt:bool>false</vt:bool>
  </property>
  <property fmtid="{D5CDD505-2E9C-101B-9397-08002B2CF9AE}" pid="9" name="xd_ProgID">
    <vt:lpwstr/>
  </property>
  <property fmtid="{D5CDD505-2E9C-101B-9397-08002B2CF9AE}" pid="10" name="cx_originalversion">
    <vt:lpwstr>0.3</vt:lpwstr>
  </property>
  <property fmtid="{D5CDD505-2E9C-101B-9397-08002B2CF9AE}" pid="11" name="TemplateUrl">
    <vt:lpwstr/>
  </property>
  <property fmtid="{D5CDD505-2E9C-101B-9397-08002B2CF9AE}" pid="12" name="MigrationSource">
    <vt:lpwstr/>
  </property>
  <property fmtid="{D5CDD505-2E9C-101B-9397-08002B2CF9AE}" pid="13" name="CX_RelocationTimestamp">
    <vt:lpwstr>2021-12-29T13:54:34Z</vt:lpwstr>
  </property>
  <property fmtid="{D5CDD505-2E9C-101B-9397-08002B2CF9AE}" pid="14" name="CX_RelocationUser">
    <vt:lpwstr>Reid, Louise (DEFRA)</vt:lpwstr>
  </property>
  <property fmtid="{D5CDD505-2E9C-101B-9397-08002B2CF9AE}" pid="15" name="CX_RelocationOperation">
    <vt:lpwstr>Copy</vt:lpwstr>
  </property>
  <property fmtid="{D5CDD505-2E9C-101B-9397-08002B2CF9AE}" pid="16" name="CX_RelocationReason">
    <vt:lpwstr>spring clean</vt:lpwstr>
  </property>
</Properties>
</file>